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thburns/Documents/For Mhairi/PTA/"/>
    </mc:Choice>
  </mc:AlternateContent>
  <xr:revisionPtr revIDLastSave="0" documentId="8_{633C6627-8F17-A14C-BE18-75DA815EE0D6}" xr6:coauthVersionLast="45" xr6:coauthVersionMax="45" xr10:uidLastSave="{00000000-0000-0000-0000-000000000000}"/>
  <bookViews>
    <workbookView xWindow="1760" yWindow="460" windowWidth="2224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6" i="1" l="1"/>
  <c r="H55" i="1"/>
  <c r="H45" i="1"/>
  <c r="H36" i="1"/>
  <c r="H32" i="1"/>
  <c r="H23" i="1"/>
  <c r="D100" i="1"/>
  <c r="D102" i="1" s="1"/>
  <c r="D111" i="1"/>
  <c r="D121" i="1"/>
  <c r="D124" i="1"/>
  <c r="D135" i="1"/>
  <c r="F23" i="1"/>
  <c r="F32" i="1"/>
  <c r="F36" i="1"/>
  <c r="F45" i="1"/>
  <c r="F89" i="1" s="1"/>
  <c r="F55" i="1"/>
  <c r="F86" i="1"/>
  <c r="E12" i="1"/>
  <c r="E23" i="1"/>
  <c r="E36" i="1" s="1"/>
  <c r="E32" i="1"/>
  <c r="E86" i="1"/>
  <c r="E55" i="1"/>
  <c r="E45" i="1"/>
  <c r="E89" i="1"/>
  <c r="F12" i="1"/>
  <c r="D130" i="1"/>
  <c r="D134" i="1" s="1"/>
  <c r="G26" i="1"/>
  <c r="G43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70" i="1"/>
  <c r="G59" i="1"/>
  <c r="G60" i="1"/>
  <c r="G61" i="1"/>
  <c r="G62" i="1"/>
  <c r="G63" i="1"/>
  <c r="G64" i="1"/>
  <c r="G65" i="1"/>
  <c r="G66" i="1"/>
  <c r="G67" i="1"/>
  <c r="G68" i="1"/>
  <c r="G69" i="1"/>
  <c r="G58" i="1"/>
  <c r="G49" i="1"/>
  <c r="G50" i="1"/>
  <c r="G51" i="1"/>
  <c r="G52" i="1"/>
  <c r="G53" i="1"/>
  <c r="G54" i="1"/>
  <c r="G55" i="1"/>
  <c r="G48" i="1"/>
  <c r="G41" i="1"/>
  <c r="G42" i="1"/>
  <c r="G44" i="1"/>
  <c r="G45" i="1"/>
  <c r="G40" i="1"/>
  <c r="G35" i="1"/>
  <c r="G34" i="1"/>
  <c r="G27" i="1"/>
  <c r="G17" i="1"/>
  <c r="G18" i="1"/>
  <c r="G19" i="1"/>
  <c r="G20" i="1"/>
  <c r="G21" i="1"/>
  <c r="G22" i="1"/>
  <c r="G23" i="1"/>
  <c r="G16" i="1"/>
  <c r="G29" i="1"/>
  <c r="G30" i="1"/>
  <c r="G31" i="1"/>
  <c r="G28" i="1"/>
  <c r="E91" i="1" l="1"/>
  <c r="E93" i="1"/>
  <c r="G36" i="1"/>
  <c r="F91" i="1"/>
  <c r="F93" i="1" s="1"/>
  <c r="D133" i="1" s="1"/>
  <c r="D136" i="1" s="1"/>
  <c r="G89" i="1"/>
  <c r="G93" i="1" l="1"/>
  <c r="G91" i="1"/>
</calcChain>
</file>

<file path=xl/sharedStrings.xml><?xml version="1.0" encoding="utf-8"?>
<sst xmlns="http://schemas.openxmlformats.org/spreadsheetml/2006/main" count="136" uniqueCount="126">
  <si>
    <t>Total Anticipated Expenses</t>
    <phoneticPr fontId="1" type="noConversion"/>
  </si>
  <si>
    <t>TOTAL PROJECTED RECEIPTS</t>
  </si>
  <si>
    <t>PROJECTED EXPENDITURES</t>
  </si>
  <si>
    <t>PTA Administrative</t>
  </si>
  <si>
    <t>Bank Charges</t>
  </si>
  <si>
    <t>Insurance</t>
  </si>
  <si>
    <t>Meeting/ Office Supplies</t>
  </si>
  <si>
    <t>PTA Annual Conference Fee</t>
  </si>
  <si>
    <t>Tax Preparation</t>
  </si>
  <si>
    <t>TOTAL PTA ADMIN EXPENSES</t>
  </si>
  <si>
    <t>based on 2018-19 numbers</t>
    <phoneticPr fontId="1" type="noConversion"/>
  </si>
  <si>
    <t>Items for Membership Approval</t>
    <phoneticPr fontId="1" type="noConversion"/>
  </si>
  <si>
    <t>Tutoring</t>
    <phoneticPr fontId="1" type="noConversion"/>
  </si>
  <si>
    <t>based on last year's number</t>
    <phoneticPr fontId="1" type="noConversion"/>
  </si>
  <si>
    <t>Expected Income</t>
    <phoneticPr fontId="1" type="noConversion"/>
  </si>
  <si>
    <t>Expected Expenses</t>
    <phoneticPr fontId="1" type="noConversion"/>
  </si>
  <si>
    <t>Bank Balance After Checks Clear</t>
    <phoneticPr fontId="1" type="noConversion"/>
  </si>
  <si>
    <t xml:space="preserve">Fundraising </t>
  </si>
  <si>
    <t>Halloween Carnival</t>
  </si>
  <si>
    <t>Halloween Carnival Food/drinks</t>
  </si>
  <si>
    <t>Halloween Carnival Silent Auction</t>
  </si>
  <si>
    <t>School Store</t>
  </si>
  <si>
    <t>TOTAL FUNRAISING EXPENSES</t>
  </si>
  <si>
    <t>School Programs</t>
  </si>
  <si>
    <t>Kindergarten Project</t>
  </si>
  <si>
    <t>1st Grade Opera</t>
  </si>
  <si>
    <t>Erin Cook</t>
    <phoneticPr fontId="1" type="noConversion"/>
  </si>
  <si>
    <t>6th Grade t-shirts</t>
    <phoneticPr fontId="1" type="noConversion"/>
  </si>
  <si>
    <t>3rd Grade</t>
    <phoneticPr fontId="1" type="noConversion"/>
  </si>
  <si>
    <t>Motivation Charms</t>
    <phoneticPr fontId="1" type="noConversion"/>
  </si>
  <si>
    <t>Luscher</t>
    <phoneticPr fontId="1" type="noConversion"/>
  </si>
  <si>
    <t>Bob Books</t>
    <phoneticPr fontId="1" type="noConversion"/>
  </si>
  <si>
    <t>STAR Binders</t>
    <phoneticPr fontId="1" type="noConversion"/>
  </si>
  <si>
    <t>TOTAL</t>
    <phoneticPr fontId="1" type="noConversion"/>
  </si>
  <si>
    <t>Description</t>
    <phoneticPr fontId="1" type="noConversion"/>
  </si>
  <si>
    <t>Amount</t>
    <phoneticPr fontId="1" type="noConversion"/>
  </si>
  <si>
    <t>Requestor</t>
    <phoneticPr fontId="1" type="noConversion"/>
  </si>
  <si>
    <t>Casa Mesita</t>
    <phoneticPr fontId="1" type="noConversion"/>
  </si>
  <si>
    <t>donation</t>
    <phoneticPr fontId="1" type="noConversion"/>
  </si>
  <si>
    <t>LANL Giving</t>
    <phoneticPr fontId="1" type="noConversion"/>
  </si>
  <si>
    <t>Approved Grants Pending Reimbursement</t>
    <phoneticPr fontId="1" type="noConversion"/>
  </si>
  <si>
    <t>1st Grade</t>
    <phoneticPr fontId="1" type="noConversion"/>
  </si>
  <si>
    <t>Opera</t>
    <phoneticPr fontId="1" type="noConversion"/>
  </si>
  <si>
    <t>5th Grade</t>
    <phoneticPr fontId="1" type="noConversion"/>
  </si>
  <si>
    <t>Ski Activity</t>
    <phoneticPr fontId="1" type="noConversion"/>
  </si>
  <si>
    <t>LAHS Scholarships</t>
    <phoneticPr fontId="1" type="noConversion"/>
  </si>
  <si>
    <t>LAHS Senior Appreciation</t>
    <phoneticPr fontId="1" type="noConversion"/>
  </si>
  <si>
    <t>Mad Money</t>
    <phoneticPr fontId="1" type="noConversion"/>
  </si>
  <si>
    <t>2nd Grade Wild Life Study</t>
  </si>
  <si>
    <t>3rd Grade Project</t>
  </si>
  <si>
    <t>4th Grade Swimming</t>
  </si>
  <si>
    <t>5th Grade Winter Activity</t>
  </si>
  <si>
    <t>6th Grade Spring Activity</t>
  </si>
  <si>
    <t>6th Grade Graduation</t>
  </si>
  <si>
    <t>Assemblies</t>
  </si>
  <si>
    <t>Battle of the Books</t>
  </si>
  <si>
    <t>Clubs</t>
  </si>
  <si>
    <t>Families In Need</t>
  </si>
  <si>
    <t>Family Breakfast/Dinner/ Picnics</t>
  </si>
  <si>
    <t>Family Math Night</t>
  </si>
  <si>
    <t>Family Reading Night</t>
  </si>
  <si>
    <t>Field Trip Expenses</t>
  </si>
  <si>
    <t>Grants - Educational</t>
  </si>
  <si>
    <t>Grants - General</t>
  </si>
  <si>
    <t>Learning Landscapes</t>
  </si>
  <si>
    <t>LAHS Scholarships</t>
  </si>
  <si>
    <t>LAHS Sr Appreciation Night</t>
  </si>
  <si>
    <t>Expected End Balance June 30, 2020</t>
    <phoneticPr fontId="1" type="noConversion"/>
  </si>
  <si>
    <t>DIFFERENCE</t>
    <phoneticPr fontId="1" type="noConversion"/>
  </si>
  <si>
    <t>MARCH</t>
    <phoneticPr fontId="1" type="noConversion"/>
  </si>
  <si>
    <t>Effective Balance April 2, 2020</t>
    <phoneticPr fontId="1" type="noConversion"/>
  </si>
  <si>
    <t>based off of 2018-19 numbers, does not include "building bucks"*</t>
    <phoneticPr fontId="1" type="noConversion"/>
  </si>
  <si>
    <t>Michelle Rosette's music tuner grant request from $70 to $75</t>
    <phoneticPr fontId="1" type="noConversion"/>
  </si>
  <si>
    <t>ACTUAL</t>
    <phoneticPr fontId="1" type="noConversion"/>
  </si>
  <si>
    <t>Projected Ending Balance on June 30, 2020  (does not include Art To Remember)</t>
    <phoneticPr fontId="1" type="noConversion"/>
  </si>
  <si>
    <t>Enterprise Balance on April 2,2020</t>
    <phoneticPr fontId="1" type="noConversion"/>
  </si>
  <si>
    <t>Anticipated Expenses</t>
    <phoneticPr fontId="1" type="noConversion"/>
  </si>
  <si>
    <t>Field Trips</t>
    <phoneticPr fontId="1" type="noConversion"/>
  </si>
  <si>
    <t>Anticipated Income</t>
    <phoneticPr fontId="1" type="noConversion"/>
  </si>
  <si>
    <t>Kim Clayton's storage shed grant from $400 to $420</t>
    <phoneticPr fontId="1" type="noConversion"/>
  </si>
  <si>
    <t>1) Increase amount for the following grant requests:</t>
    <phoneticPr fontId="1" type="noConversion"/>
  </si>
  <si>
    <t>2) Reverse move of $3,400 for "Buildng Bucks" from Mad Money category back to General Grants category</t>
    <phoneticPr fontId="1" type="noConversion"/>
  </si>
  <si>
    <t>Mad Money</t>
    <phoneticPr fontId="1" type="noConversion"/>
  </si>
  <si>
    <t>From $16,000 back to original amount of $9,600</t>
    <phoneticPr fontId="1" type="noConversion"/>
  </si>
  <si>
    <t>General Grants</t>
    <phoneticPr fontId="1" type="noConversion"/>
  </si>
  <si>
    <t>From $2,800 back to oringal budget amount of $6,000</t>
    <phoneticPr fontId="1" type="noConversion"/>
  </si>
  <si>
    <t>Outstanding checks 2019/20</t>
    <phoneticPr fontId="1" type="noConversion"/>
  </si>
  <si>
    <t>Outstanding deposits</t>
    <phoneticPr fontId="1" type="noConversion"/>
  </si>
  <si>
    <t>19/20</t>
    <phoneticPr fontId="1" type="noConversion"/>
  </si>
  <si>
    <t>budget/actual</t>
    <phoneticPr fontId="1" type="noConversion"/>
  </si>
  <si>
    <t>$</t>
    <phoneticPr fontId="1" type="noConversion"/>
  </si>
  <si>
    <t>Mad Money</t>
  </si>
  <si>
    <t>Playground Equipment</t>
  </si>
  <si>
    <t>12/1/2019</t>
    <phoneticPr fontId="1" type="noConversion"/>
  </si>
  <si>
    <t>Principal Support Fund</t>
  </si>
  <si>
    <t>School Counselor Campaigns</t>
  </si>
  <si>
    <t>Science Fair</t>
  </si>
  <si>
    <t>Teacher Appreciation</t>
  </si>
  <si>
    <t>Tutoring</t>
  </si>
  <si>
    <t>TOTAL SCHOOL PROGRAMS EXPENSES</t>
  </si>
  <si>
    <t>TOTAL PROJECTED EXPENDITURES</t>
  </si>
  <si>
    <t>Total Receipts minus Expenditures</t>
    <phoneticPr fontId="1" type="noConversion"/>
  </si>
  <si>
    <t>BUDGET</t>
    <phoneticPr fontId="1" type="noConversion"/>
  </si>
  <si>
    <t>19/20</t>
    <phoneticPr fontId="1" type="noConversion"/>
  </si>
  <si>
    <t>$</t>
    <phoneticPr fontId="1" type="noConversion"/>
  </si>
  <si>
    <t>Beginning balance on July 1, 2019</t>
    <phoneticPr fontId="1" type="noConversion"/>
  </si>
  <si>
    <t>Art to Remember</t>
    <phoneticPr fontId="1" type="noConversion"/>
  </si>
  <si>
    <t>Effective Beginning Balance</t>
  </si>
  <si>
    <t>Fundraising:</t>
  </si>
  <si>
    <t>FUNd Run</t>
  </si>
  <si>
    <t>Halloween Canival Ticket Income</t>
  </si>
  <si>
    <t>Halloween Carnival Food</t>
  </si>
  <si>
    <t>Halloween Carnival Silent Auction Income</t>
  </si>
  <si>
    <t xml:space="preserve">School Store </t>
  </si>
  <si>
    <t>Spring Book Fair</t>
  </si>
  <si>
    <t>Yearbook</t>
  </si>
  <si>
    <t>TOTAL FUNDRAISING</t>
  </si>
  <si>
    <t>Community Sponsorship &amp; Grants</t>
  </si>
  <si>
    <t>Amazon Smile</t>
  </si>
  <si>
    <t>Box Tops</t>
  </si>
  <si>
    <t>Casa Mesita</t>
  </si>
  <si>
    <t>FUNd Run Sponsor</t>
  </si>
  <si>
    <t>FUNd Run Grant - Kiwanis Club</t>
  </si>
  <si>
    <t>TOTAL SPONSORSHIPS &amp; GRANTS</t>
  </si>
  <si>
    <t>Unsolicited Donations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</si>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</sst>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Verdana"/>
    </font>
    <font>
      <sz val="8"/>
      <name val="Verdana"/>
    </font>
    <font>
      <b/>
      <u/>
      <sz val="12"/>
      <color indexed="8"/>
      <name val="Calibri"/>
    </font>
    <font>
      <b/>
      <sz val="12"/>
      <color indexed="8"/>
      <name val="Calibri"/>
    </font>
    <font>
      <sz val="12"/>
      <name val="Calibri"/>
    </font>
    <font>
      <u/>
      <sz val="12"/>
      <name val="Calibri"/>
    </font>
    <font>
      <b/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2" borderId="6" xfId="0" applyNumberFormat="1" applyFont="1" applyFill="1" applyBorder="1" applyAlignment="1"/>
    <xf numFmtId="4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/>
    <xf numFmtId="4" fontId="3" fillId="0" borderId="3" xfId="0" applyNumberFormat="1" applyFont="1" applyFill="1" applyBorder="1" applyAlignment="1"/>
    <xf numFmtId="0" fontId="4" fillId="2" borderId="1" xfId="0" applyFont="1" applyFill="1" applyBorder="1" applyAlignment="1"/>
    <xf numFmtId="4" fontId="4" fillId="2" borderId="2" xfId="0" applyNumberFormat="1" applyFont="1" applyFill="1" applyBorder="1" applyAlignment="1"/>
    <xf numFmtId="4" fontId="4" fillId="0" borderId="17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/>
    <xf numFmtId="4" fontId="4" fillId="0" borderId="2" xfId="0" applyNumberFormat="1" applyFont="1" applyFill="1" applyBorder="1" applyAlignment="1"/>
    <xf numFmtId="4" fontId="4" fillId="2" borderId="4" xfId="0" applyNumberFormat="1" applyFont="1" applyFill="1" applyBorder="1" applyAlignment="1"/>
    <xf numFmtId="4" fontId="4" fillId="0" borderId="4" xfId="0" applyNumberFormat="1" applyFont="1" applyFill="1" applyBorder="1" applyAlignment="1"/>
    <xf numFmtId="4" fontId="4" fillId="0" borderId="17" xfId="0" applyNumberFormat="1" applyFont="1" applyFill="1" applyBorder="1"/>
    <xf numFmtId="4" fontId="4" fillId="2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" fontId="4" fillId="3" borderId="17" xfId="0" applyNumberFormat="1" applyFont="1" applyFill="1" applyBorder="1"/>
    <xf numFmtId="4" fontId="4" fillId="0" borderId="3" xfId="0" applyNumberFormat="1" applyFont="1" applyFill="1" applyBorder="1" applyAlignment="1"/>
    <xf numFmtId="4" fontId="4" fillId="2" borderId="3" xfId="0" applyNumberFormat="1" applyFont="1" applyFill="1" applyBorder="1" applyAlignment="1"/>
    <xf numFmtId="0" fontId="4" fillId="2" borderId="15" xfId="0" applyFont="1" applyFill="1" applyBorder="1" applyAlignment="1"/>
    <xf numFmtId="0" fontId="4" fillId="0" borderId="15" xfId="0" applyFont="1" applyFill="1" applyBorder="1" applyAlignment="1"/>
    <xf numFmtId="4" fontId="4" fillId="0" borderId="16" xfId="0" applyNumberFormat="1" applyFont="1" applyFill="1" applyBorder="1" applyAlignment="1"/>
    <xf numFmtId="4" fontId="4" fillId="2" borderId="15" xfId="0" applyNumberFormat="1" applyFont="1" applyFill="1" applyBorder="1" applyAlignment="1"/>
    <xf numFmtId="4" fontId="4" fillId="0" borderId="15" xfId="0" applyNumberFormat="1" applyFont="1" applyFill="1" applyBorder="1" applyAlignment="1"/>
    <xf numFmtId="0" fontId="4" fillId="2" borderId="13" xfId="0" applyFont="1" applyFill="1" applyBorder="1" applyAlignment="1"/>
    <xf numFmtId="0" fontId="4" fillId="0" borderId="13" xfId="0" applyFont="1" applyFill="1" applyBorder="1" applyAlignment="1"/>
    <xf numFmtId="4" fontId="4" fillId="0" borderId="14" xfId="0" applyNumberFormat="1" applyFont="1" applyFill="1" applyBorder="1" applyAlignment="1"/>
    <xf numFmtId="4" fontId="4" fillId="2" borderId="9" xfId="0" applyNumberFormat="1" applyFont="1" applyFill="1" applyBorder="1" applyAlignment="1"/>
    <xf numFmtId="4" fontId="4" fillId="0" borderId="9" xfId="0" applyNumberFormat="1" applyFont="1" applyFill="1" applyBorder="1" applyAlignment="1"/>
    <xf numFmtId="0" fontId="4" fillId="2" borderId="10" xfId="0" applyFont="1" applyFill="1" applyBorder="1" applyAlignment="1"/>
    <xf numFmtId="4" fontId="4" fillId="2" borderId="11" xfId="0" applyNumberFormat="1" applyFont="1" applyFill="1" applyBorder="1" applyAlignment="1"/>
    <xf numFmtId="4" fontId="4" fillId="2" borderId="10" xfId="0" applyNumberFormat="1" applyFont="1" applyFill="1" applyBorder="1" applyAlignment="1"/>
    <xf numFmtId="49" fontId="4" fillId="2" borderId="12" xfId="0" applyNumberFormat="1" applyFont="1" applyFill="1" applyBorder="1" applyAlignment="1"/>
    <xf numFmtId="4" fontId="4" fillId="2" borderId="14" xfId="0" applyNumberFormat="1" applyFont="1" applyFill="1" applyBorder="1" applyAlignment="1"/>
    <xf numFmtId="0" fontId="4" fillId="0" borderId="7" xfId="0" applyFont="1" applyBorder="1" applyAlignment="1"/>
    <xf numFmtId="4" fontId="4" fillId="0" borderId="8" xfId="0" applyNumberFormat="1" applyFont="1" applyBorder="1" applyAlignment="1"/>
    <xf numFmtId="0" fontId="4" fillId="2" borderId="3" xfId="0" applyFont="1" applyFill="1" applyBorder="1" applyAlignment="1"/>
    <xf numFmtId="4" fontId="4" fillId="2" borderId="5" xfId="0" applyNumberFormat="1" applyFont="1" applyFill="1" applyBorder="1" applyAlignment="1"/>
    <xf numFmtId="0" fontId="4" fillId="5" borderId="21" xfId="0" applyFont="1" applyFill="1" applyBorder="1"/>
    <xf numFmtId="4" fontId="4" fillId="5" borderId="21" xfId="0" applyNumberFormat="1" applyFont="1" applyFill="1" applyBorder="1"/>
    <xf numFmtId="0" fontId="6" fillId="5" borderId="21" xfId="0" applyFont="1" applyFill="1" applyBorder="1"/>
    <xf numFmtId="4" fontId="6" fillId="5" borderId="21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/>
    <xf numFmtId="0" fontId="6" fillId="0" borderId="0" xfId="0" applyFont="1"/>
    <xf numFmtId="4" fontId="4" fillId="0" borderId="0" xfId="0" applyNumberFormat="1" applyFont="1"/>
    <xf numFmtId="0" fontId="6" fillId="3" borderId="19" xfId="0" applyFont="1" applyFill="1" applyBorder="1"/>
    <xf numFmtId="4" fontId="6" fillId="3" borderId="19" xfId="0" applyNumberFormat="1" applyFont="1" applyFill="1" applyBorder="1"/>
    <xf numFmtId="4" fontId="6" fillId="0" borderId="17" xfId="0" applyNumberFormat="1" applyFont="1" applyBorder="1"/>
    <xf numFmtId="0" fontId="6" fillId="3" borderId="0" xfId="0" applyFont="1" applyFill="1"/>
    <xf numFmtId="4" fontId="6" fillId="3" borderId="0" xfId="0" applyNumberFormat="1" applyFont="1" applyFill="1"/>
    <xf numFmtId="0" fontId="6" fillId="4" borderId="19" xfId="0" applyFont="1" applyFill="1" applyBorder="1"/>
    <xf numFmtId="4" fontId="6" fillId="4" borderId="19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4" fontId="6" fillId="0" borderId="20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/>
    <xf numFmtId="4" fontId="4" fillId="0" borderId="1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317500</xdr:colOff>
      <xdr:row>1</xdr:row>
      <xdr:rowOff>178828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0"/>
          <a:ext cx="4140199" cy="369328"/>
        </a:xfrm>
        <a:prstGeom prst="rect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xmlns:lc="http://schemas.openxmlformats.org/drawingml/2006/lockedCanvas" val="1"/>
          </a:ext>
        </a:extLst>
      </xdr:spPr>
      <xdr:txBody>
        <a:bodyPr wrap="square" lIns="45718" tIns="45718" rIns="45718" bIns="45718" numCol="1" anchor="t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x-none"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Treasurer's Report - April 6, 2020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view="pageLayout" workbookViewId="0">
      <selection activeCell="E75" sqref="E75"/>
    </sheetView>
  </sheetViews>
  <sheetFormatPr baseColWidth="10" defaultColWidth="10.6640625" defaultRowHeight="16"/>
  <cols>
    <col min="1" max="3" width="10.6640625" style="18"/>
    <col min="4" max="4" width="10.83203125" style="63" customWidth="1"/>
    <col min="5" max="5" width="14.6640625" style="18" customWidth="1"/>
    <col min="6" max="6" width="16.1640625" style="18" bestFit="1" customWidth="1"/>
    <col min="7" max="7" width="15.33203125" style="17" hidden="1" customWidth="1"/>
    <col min="8" max="8" width="16.1640625" style="18" customWidth="1"/>
    <col min="9" max="16384" width="10.6640625" style="18"/>
  </cols>
  <sheetData>
    <row r="1" spans="1:8">
      <c r="A1" s="1"/>
      <c r="B1" s="15"/>
      <c r="C1" s="15"/>
      <c r="D1" s="16"/>
      <c r="E1" s="2"/>
      <c r="F1" s="2"/>
      <c r="H1" s="2"/>
    </row>
    <row r="2" spans="1:8">
      <c r="A2" s="1"/>
      <c r="B2" s="15"/>
      <c r="C2" s="15"/>
      <c r="D2" s="16"/>
      <c r="E2" s="2"/>
      <c r="F2" s="2"/>
      <c r="H2" s="2"/>
    </row>
    <row r="3" spans="1:8">
      <c r="A3" s="1"/>
      <c r="B3" s="15"/>
      <c r="C3" s="15"/>
      <c r="D3" s="16"/>
      <c r="E3" s="2"/>
      <c r="F3" s="2"/>
      <c r="H3" s="2"/>
    </row>
    <row r="4" spans="1:8">
      <c r="A4" s="1"/>
      <c r="B4" s="15"/>
      <c r="C4" s="15"/>
      <c r="D4" s="16"/>
      <c r="E4" s="3"/>
      <c r="F4" s="3"/>
      <c r="H4" s="3"/>
    </row>
    <row r="5" spans="1:8">
      <c r="A5" s="4"/>
      <c r="B5" s="15"/>
      <c r="C5" s="15"/>
      <c r="D5" s="16"/>
      <c r="E5" s="15"/>
      <c r="F5" s="15"/>
      <c r="H5" s="15"/>
    </row>
    <row r="6" spans="1:8">
      <c r="A6" s="5"/>
      <c r="B6" s="15"/>
      <c r="C6" s="15"/>
      <c r="D6" s="11"/>
      <c r="E6" s="6" t="s">
        <v>102</v>
      </c>
      <c r="F6" s="6" t="s">
        <v>73</v>
      </c>
      <c r="G6" s="19" t="s">
        <v>68</v>
      </c>
      <c r="H6" s="6" t="s">
        <v>69</v>
      </c>
    </row>
    <row r="7" spans="1:8">
      <c r="A7" s="15"/>
      <c r="B7" s="15"/>
      <c r="C7" s="15"/>
      <c r="D7" s="12"/>
      <c r="E7" s="7" t="s">
        <v>103</v>
      </c>
      <c r="F7" s="7" t="s">
        <v>88</v>
      </c>
      <c r="G7" s="20" t="s">
        <v>89</v>
      </c>
      <c r="H7" s="7" t="s">
        <v>88</v>
      </c>
    </row>
    <row r="8" spans="1:8">
      <c r="A8" s="15"/>
      <c r="B8" s="15"/>
      <c r="C8" s="15"/>
      <c r="D8" s="21"/>
      <c r="E8" s="22" t="s">
        <v>104</v>
      </c>
      <c r="F8" s="22" t="s">
        <v>90</v>
      </c>
      <c r="G8" s="20" t="s">
        <v>90</v>
      </c>
      <c r="H8" s="22"/>
    </row>
    <row r="9" spans="1:8">
      <c r="A9" s="15"/>
      <c r="B9" s="15"/>
      <c r="C9" s="15"/>
      <c r="D9" s="21"/>
      <c r="E9" s="22"/>
      <c r="F9" s="22"/>
      <c r="G9" s="20"/>
      <c r="H9" s="22"/>
    </row>
    <row r="10" spans="1:8">
      <c r="A10" s="4" t="s">
        <v>105</v>
      </c>
      <c r="B10" s="15"/>
      <c r="C10" s="23"/>
      <c r="D10" s="13"/>
      <c r="E10" s="24">
        <v>19511.060000000001</v>
      </c>
      <c r="F10" s="74">
        <v>40920.6</v>
      </c>
      <c r="G10" s="20"/>
      <c r="H10" s="25"/>
    </row>
    <row r="11" spans="1:8" ht="17" thickBot="1">
      <c r="A11" s="15"/>
      <c r="B11" s="15"/>
      <c r="C11" s="26" t="s">
        <v>106</v>
      </c>
      <c r="D11" s="27"/>
      <c r="E11" s="28">
        <v>1649.44</v>
      </c>
      <c r="F11" s="29">
        <v>1649.44</v>
      </c>
      <c r="G11" s="30"/>
      <c r="H11" s="29"/>
    </row>
    <row r="12" spans="1:8">
      <c r="A12" s="4" t="s">
        <v>107</v>
      </c>
      <c r="B12" s="15"/>
      <c r="C12" s="23"/>
      <c r="D12" s="27"/>
      <c r="E12" s="8">
        <f>SUM(E10-E11)</f>
        <v>17861.620000000003</v>
      </c>
      <c r="F12" s="14">
        <f>F10-F11</f>
        <v>39271.159999999996</v>
      </c>
      <c r="G12" s="30"/>
      <c r="H12" s="14"/>
    </row>
    <row r="13" spans="1:8">
      <c r="A13" s="5"/>
      <c r="B13" s="15"/>
      <c r="C13" s="23"/>
      <c r="D13" s="27"/>
      <c r="E13" s="31"/>
      <c r="F13" s="32"/>
      <c r="G13" s="30"/>
      <c r="H13" s="32"/>
    </row>
    <row r="14" spans="1:8">
      <c r="A14" s="4" t="s">
        <v>93</v>
      </c>
      <c r="B14" s="15"/>
      <c r="C14" s="23"/>
      <c r="D14" s="27"/>
      <c r="E14" s="31"/>
      <c r="F14" s="32"/>
      <c r="G14" s="30"/>
      <c r="H14" s="32"/>
    </row>
    <row r="15" spans="1:8">
      <c r="A15" s="15"/>
      <c r="B15" s="33" t="s">
        <v>108</v>
      </c>
      <c r="C15" s="23"/>
      <c r="D15" s="27"/>
      <c r="E15" s="31"/>
      <c r="F15" s="32"/>
      <c r="G15" s="30"/>
      <c r="H15" s="32"/>
    </row>
    <row r="16" spans="1:8">
      <c r="A16" s="15"/>
      <c r="B16" s="15"/>
      <c r="C16" s="26" t="s">
        <v>109</v>
      </c>
      <c r="D16" s="27"/>
      <c r="E16" s="32">
        <v>13000</v>
      </c>
      <c r="F16" s="32">
        <v>12981.53</v>
      </c>
      <c r="G16" s="34">
        <f>SUM(E16-F16)</f>
        <v>18.469999999999345</v>
      </c>
      <c r="H16" s="32">
        <v>0</v>
      </c>
    </row>
    <row r="17" spans="1:8">
      <c r="A17" s="15"/>
      <c r="B17" s="15"/>
      <c r="C17" s="26" t="s">
        <v>110</v>
      </c>
      <c r="D17" s="27"/>
      <c r="E17" s="32">
        <v>4000</v>
      </c>
      <c r="F17" s="32">
        <v>4106.0200000000004</v>
      </c>
      <c r="G17" s="30">
        <f t="shared" ref="G17:G23" si="0">SUM(E17-F17)</f>
        <v>-106.02000000000044</v>
      </c>
      <c r="H17" s="32">
        <v>0</v>
      </c>
    </row>
    <row r="18" spans="1:8">
      <c r="A18" s="15"/>
      <c r="B18" s="15"/>
      <c r="C18" s="26" t="s">
        <v>111</v>
      </c>
      <c r="D18" s="27"/>
      <c r="E18" s="32">
        <v>0</v>
      </c>
      <c r="F18" s="32">
        <v>0</v>
      </c>
      <c r="G18" s="30">
        <f t="shared" si="0"/>
        <v>0</v>
      </c>
      <c r="H18" s="32">
        <v>0</v>
      </c>
    </row>
    <row r="19" spans="1:8">
      <c r="A19" s="15"/>
      <c r="B19" s="15"/>
      <c r="C19" s="26" t="s">
        <v>112</v>
      </c>
      <c r="D19" s="27"/>
      <c r="E19" s="32">
        <v>4000</v>
      </c>
      <c r="F19" s="32">
        <v>6128.01</v>
      </c>
      <c r="G19" s="30">
        <f t="shared" si="0"/>
        <v>-2128.0100000000002</v>
      </c>
      <c r="H19" s="32">
        <v>0</v>
      </c>
    </row>
    <row r="20" spans="1:8">
      <c r="A20" s="15"/>
      <c r="B20" s="15"/>
      <c r="C20" s="75" t="s">
        <v>113</v>
      </c>
      <c r="D20" s="76"/>
      <c r="E20" s="32">
        <v>2000</v>
      </c>
      <c r="F20" s="32">
        <v>2808.2</v>
      </c>
      <c r="G20" s="30">
        <f t="shared" si="0"/>
        <v>-808.19999999999982</v>
      </c>
      <c r="H20" s="32">
        <v>0</v>
      </c>
    </row>
    <row r="21" spans="1:8">
      <c r="A21" s="15"/>
      <c r="B21" s="15"/>
      <c r="C21" s="26" t="s">
        <v>114</v>
      </c>
      <c r="D21" s="27"/>
      <c r="E21" s="32">
        <v>1500</v>
      </c>
      <c r="F21" s="32">
        <v>0</v>
      </c>
      <c r="G21" s="34">
        <f t="shared" si="0"/>
        <v>1500</v>
      </c>
      <c r="H21" s="32">
        <v>0</v>
      </c>
    </row>
    <row r="22" spans="1:8" ht="17" thickBot="1">
      <c r="A22" s="15"/>
      <c r="B22" s="15"/>
      <c r="C22" s="75" t="s">
        <v>115</v>
      </c>
      <c r="D22" s="76"/>
      <c r="E22" s="29">
        <v>4500</v>
      </c>
      <c r="F22" s="29">
        <v>0</v>
      </c>
      <c r="G22" s="34">
        <f t="shared" si="0"/>
        <v>4500</v>
      </c>
      <c r="H22" s="29">
        <v>0</v>
      </c>
    </row>
    <row r="23" spans="1:8">
      <c r="A23" s="15"/>
      <c r="B23" s="33" t="s">
        <v>116</v>
      </c>
      <c r="C23" s="23"/>
      <c r="D23" s="27"/>
      <c r="E23" s="35">
        <f>SUM(E16:E22)</f>
        <v>29000</v>
      </c>
      <c r="F23" s="35">
        <f>SUM(F16:F22)</f>
        <v>26023.760000000006</v>
      </c>
      <c r="G23" s="30">
        <f t="shared" si="0"/>
        <v>2976.2399999999943</v>
      </c>
      <c r="H23" s="35">
        <f>SUM(H16:H22)</f>
        <v>0</v>
      </c>
    </row>
    <row r="24" spans="1:8">
      <c r="A24" s="15"/>
      <c r="B24" s="15"/>
      <c r="C24" s="23"/>
      <c r="D24" s="27"/>
      <c r="E24" s="32"/>
      <c r="F24" s="32"/>
      <c r="G24" s="30"/>
      <c r="H24" s="32"/>
    </row>
    <row r="25" spans="1:8">
      <c r="A25" s="15"/>
      <c r="B25" s="33" t="s">
        <v>117</v>
      </c>
      <c r="C25" s="23"/>
      <c r="D25" s="27"/>
      <c r="E25" s="32"/>
      <c r="F25" s="32"/>
      <c r="G25" s="30"/>
      <c r="H25" s="32"/>
    </row>
    <row r="26" spans="1:8">
      <c r="A26" s="15"/>
      <c r="B26" s="15"/>
      <c r="C26" s="26" t="s">
        <v>118</v>
      </c>
      <c r="D26" s="27"/>
      <c r="E26" s="32">
        <v>400</v>
      </c>
      <c r="F26" s="32">
        <v>296.08</v>
      </c>
      <c r="G26" s="34">
        <f>SUM(E26-F26)</f>
        <v>103.92000000000002</v>
      </c>
      <c r="H26" s="32">
        <v>0</v>
      </c>
    </row>
    <row r="27" spans="1:8">
      <c r="A27" s="15"/>
      <c r="B27" s="15"/>
      <c r="C27" s="75" t="s">
        <v>119</v>
      </c>
      <c r="D27" s="76"/>
      <c r="E27" s="32">
        <v>400</v>
      </c>
      <c r="F27" s="32">
        <v>356.7</v>
      </c>
      <c r="G27" s="34">
        <f>SUM(E27-F27)</f>
        <v>43.300000000000011</v>
      </c>
      <c r="H27" s="32">
        <v>0</v>
      </c>
    </row>
    <row r="28" spans="1:8">
      <c r="A28" s="15"/>
      <c r="B28" s="15"/>
      <c r="C28" s="75" t="s">
        <v>120</v>
      </c>
      <c r="D28" s="76"/>
      <c r="E28" s="32">
        <v>2400</v>
      </c>
      <c r="F28" s="32">
        <v>1800</v>
      </c>
      <c r="G28" s="34">
        <f>SUM(E28-F28)</f>
        <v>600</v>
      </c>
      <c r="H28" s="32">
        <v>200</v>
      </c>
    </row>
    <row r="29" spans="1:8">
      <c r="A29" s="15"/>
      <c r="B29" s="15"/>
      <c r="C29" s="26" t="s">
        <v>121</v>
      </c>
      <c r="D29" s="27"/>
      <c r="E29" s="32">
        <v>4000</v>
      </c>
      <c r="F29" s="32">
        <v>4950</v>
      </c>
      <c r="G29" s="30">
        <f t="shared" ref="G29:G31" si="1">SUM(E29-F29)</f>
        <v>-950</v>
      </c>
      <c r="H29" s="32">
        <v>0</v>
      </c>
    </row>
    <row r="30" spans="1:8">
      <c r="A30" s="15"/>
      <c r="B30" s="15"/>
      <c r="C30" s="26" t="s">
        <v>122</v>
      </c>
      <c r="D30" s="27"/>
      <c r="E30" s="32">
        <v>500</v>
      </c>
      <c r="F30" s="32">
        <v>500</v>
      </c>
      <c r="G30" s="30">
        <f t="shared" si="1"/>
        <v>0</v>
      </c>
      <c r="H30" s="32">
        <v>0</v>
      </c>
    </row>
    <row r="31" spans="1:8" ht="17" thickBot="1">
      <c r="A31" s="15"/>
      <c r="B31" s="15"/>
      <c r="C31" s="75" t="s">
        <v>39</v>
      </c>
      <c r="D31" s="76"/>
      <c r="E31" s="29">
        <v>7000</v>
      </c>
      <c r="F31" s="29">
        <v>5960.33</v>
      </c>
      <c r="G31" s="34">
        <f t="shared" si="1"/>
        <v>1039.67</v>
      </c>
      <c r="H31" s="29">
        <v>0</v>
      </c>
    </row>
    <row r="32" spans="1:8">
      <c r="A32" s="15"/>
      <c r="B32" s="33" t="s">
        <v>123</v>
      </c>
      <c r="C32" s="23"/>
      <c r="D32" s="27"/>
      <c r="E32" s="35">
        <f>SUM(E26:E31)</f>
        <v>14700</v>
      </c>
      <c r="F32" s="35">
        <f>SUM(F26:F31)</f>
        <v>13863.11</v>
      </c>
      <c r="G32" s="30"/>
      <c r="H32" s="35">
        <f>SUM(H26:H31)</f>
        <v>200</v>
      </c>
    </row>
    <row r="33" spans="1:8">
      <c r="A33" s="15"/>
      <c r="B33" s="5"/>
      <c r="C33" s="23"/>
      <c r="D33" s="27"/>
      <c r="E33" s="32"/>
      <c r="F33" s="32"/>
      <c r="G33" s="30"/>
      <c r="H33" s="32"/>
    </row>
    <row r="34" spans="1:8">
      <c r="A34" s="15"/>
      <c r="B34" s="33" t="s">
        <v>124</v>
      </c>
      <c r="C34" s="23"/>
      <c r="D34" s="27"/>
      <c r="E34" s="32">
        <v>500</v>
      </c>
      <c r="F34" s="32">
        <v>703.5</v>
      </c>
      <c r="G34" s="30">
        <f>SUM(E34-F34)</f>
        <v>-203.5</v>
      </c>
      <c r="H34" s="32">
        <v>0</v>
      </c>
    </row>
    <row r="35" spans="1:8" ht="17" thickBot="1">
      <c r="A35" s="15"/>
      <c r="B35" s="33" t="s">
        <v>125</v>
      </c>
      <c r="C35" s="23"/>
      <c r="D35" s="27"/>
      <c r="E35" s="29">
        <v>10</v>
      </c>
      <c r="F35" s="29">
        <v>9.23</v>
      </c>
      <c r="G35" s="34">
        <f t="shared" ref="G35:G36" si="2">SUM(E35-F35)</f>
        <v>0.76999999999999957</v>
      </c>
      <c r="H35" s="29">
        <v>1.04</v>
      </c>
    </row>
    <row r="36" spans="1:8">
      <c r="A36" s="4" t="s">
        <v>1</v>
      </c>
      <c r="B36" s="15"/>
      <c r="C36" s="23"/>
      <c r="D36" s="27"/>
      <c r="E36" s="35">
        <f>SUM(E23+E32+E34+E35)</f>
        <v>44210</v>
      </c>
      <c r="F36" s="35">
        <f>SUM(F23+F32+F34)+F35</f>
        <v>40599.600000000013</v>
      </c>
      <c r="G36" s="30">
        <f t="shared" si="2"/>
        <v>3610.3999999999869</v>
      </c>
      <c r="H36" s="35">
        <f>SUM(H34:H35)</f>
        <v>1.04</v>
      </c>
    </row>
    <row r="37" spans="1:8">
      <c r="A37" s="15"/>
      <c r="B37" s="15"/>
      <c r="C37" s="23"/>
      <c r="D37" s="27"/>
      <c r="E37" s="32"/>
      <c r="F37" s="32"/>
      <c r="G37" s="30"/>
      <c r="H37" s="32"/>
    </row>
    <row r="38" spans="1:8">
      <c r="A38" s="4" t="s">
        <v>2</v>
      </c>
      <c r="B38" s="15"/>
      <c r="C38" s="23"/>
      <c r="D38" s="27"/>
      <c r="E38" s="32"/>
      <c r="F38" s="32"/>
      <c r="G38" s="30"/>
      <c r="H38" s="32"/>
    </row>
    <row r="39" spans="1:8">
      <c r="A39" s="15"/>
      <c r="B39" s="33" t="s">
        <v>3</v>
      </c>
      <c r="C39" s="23"/>
      <c r="D39" s="27"/>
      <c r="E39" s="32"/>
      <c r="F39" s="32"/>
      <c r="G39" s="30"/>
      <c r="H39" s="32"/>
    </row>
    <row r="40" spans="1:8">
      <c r="A40" s="15"/>
      <c r="B40" s="15"/>
      <c r="C40" s="75" t="s">
        <v>4</v>
      </c>
      <c r="D40" s="76"/>
      <c r="E40" s="32">
        <v>0</v>
      </c>
      <c r="F40" s="32">
        <v>0</v>
      </c>
      <c r="G40" s="30">
        <f t="shared" ref="G40:G45" si="3">SUM(E40-F40)</f>
        <v>0</v>
      </c>
      <c r="H40" s="32">
        <v>0</v>
      </c>
    </row>
    <row r="41" spans="1:8">
      <c r="A41" s="15"/>
      <c r="B41" s="15"/>
      <c r="C41" s="75" t="s">
        <v>5</v>
      </c>
      <c r="D41" s="76"/>
      <c r="E41" s="32">
        <v>415</v>
      </c>
      <c r="F41" s="32">
        <v>415</v>
      </c>
      <c r="G41" s="30">
        <f t="shared" si="3"/>
        <v>0</v>
      </c>
      <c r="H41" s="32">
        <v>0</v>
      </c>
    </row>
    <row r="42" spans="1:8">
      <c r="A42" s="15"/>
      <c r="B42" s="15"/>
      <c r="C42" s="26" t="s">
        <v>6</v>
      </c>
      <c r="D42" s="27"/>
      <c r="E42" s="32">
        <v>300</v>
      </c>
      <c r="F42" s="32">
        <v>186.59</v>
      </c>
      <c r="G42" s="30">
        <f t="shared" si="3"/>
        <v>113.41</v>
      </c>
      <c r="H42" s="32">
        <v>0</v>
      </c>
    </row>
    <row r="43" spans="1:8">
      <c r="A43" s="15"/>
      <c r="B43" s="15"/>
      <c r="C43" s="26" t="s">
        <v>7</v>
      </c>
      <c r="D43" s="27"/>
      <c r="E43" s="32">
        <v>385</v>
      </c>
      <c r="F43" s="32">
        <v>0</v>
      </c>
      <c r="G43" s="30">
        <f>SUM(E43-F43)</f>
        <v>385</v>
      </c>
      <c r="H43" s="32">
        <v>0</v>
      </c>
    </row>
    <row r="44" spans="1:8" ht="17" thickBot="1">
      <c r="A44" s="15"/>
      <c r="B44" s="15"/>
      <c r="C44" s="26" t="s">
        <v>8</v>
      </c>
      <c r="D44" s="27"/>
      <c r="E44" s="28">
        <v>650</v>
      </c>
      <c r="F44" s="29">
        <v>649.24</v>
      </c>
      <c r="G44" s="30">
        <f t="shared" si="3"/>
        <v>0.75999999999999091</v>
      </c>
      <c r="H44" s="29">
        <v>0</v>
      </c>
    </row>
    <row r="45" spans="1:8">
      <c r="A45" s="15"/>
      <c r="B45" s="33" t="s">
        <v>9</v>
      </c>
      <c r="C45" s="23"/>
      <c r="D45" s="27"/>
      <c r="E45" s="36">
        <f>SUM(E40:E44)</f>
        <v>1750</v>
      </c>
      <c r="F45" s="35">
        <f>SUM(F40:F44)</f>
        <v>1250.83</v>
      </c>
      <c r="G45" s="30">
        <f t="shared" si="3"/>
        <v>499.17000000000007</v>
      </c>
      <c r="H45" s="35">
        <f>SUM(H40:H44)</f>
        <v>0</v>
      </c>
    </row>
    <row r="46" spans="1:8">
      <c r="A46" s="15"/>
      <c r="B46" s="15"/>
      <c r="C46" s="23"/>
      <c r="D46" s="27"/>
      <c r="E46" s="31"/>
      <c r="F46" s="32"/>
      <c r="G46" s="30"/>
      <c r="H46" s="32"/>
    </row>
    <row r="47" spans="1:8">
      <c r="A47" s="15"/>
      <c r="B47" s="33" t="s">
        <v>17</v>
      </c>
      <c r="C47" s="23"/>
      <c r="D47" s="27"/>
      <c r="E47" s="32"/>
      <c r="F47" s="32"/>
      <c r="G47" s="30"/>
      <c r="H47" s="32"/>
    </row>
    <row r="48" spans="1:8">
      <c r="A48" s="15"/>
      <c r="B48" s="15"/>
      <c r="C48" s="75" t="s">
        <v>119</v>
      </c>
      <c r="D48" s="76"/>
      <c r="E48" s="32">
        <v>20</v>
      </c>
      <c r="F48" s="32">
        <v>0</v>
      </c>
      <c r="G48" s="30">
        <f>SUM(E48-F48)</f>
        <v>20</v>
      </c>
      <c r="H48" s="32">
        <v>0</v>
      </c>
    </row>
    <row r="49" spans="1:8">
      <c r="A49" s="15"/>
      <c r="B49" s="15"/>
      <c r="C49" s="75" t="s">
        <v>109</v>
      </c>
      <c r="D49" s="76"/>
      <c r="E49" s="32">
        <v>1000</v>
      </c>
      <c r="F49" s="32">
        <v>1295.24</v>
      </c>
      <c r="G49" s="34">
        <f t="shared" ref="G49:G55" si="4">SUM(E49-F49)</f>
        <v>-295.24</v>
      </c>
      <c r="H49" s="32">
        <v>0</v>
      </c>
    </row>
    <row r="50" spans="1:8">
      <c r="A50" s="15"/>
      <c r="B50" s="15"/>
      <c r="C50" s="26" t="s">
        <v>18</v>
      </c>
      <c r="D50" s="27"/>
      <c r="E50" s="31">
        <v>1200</v>
      </c>
      <c r="F50" s="32">
        <v>1140.49</v>
      </c>
      <c r="G50" s="30">
        <f t="shared" si="4"/>
        <v>59.509999999999991</v>
      </c>
      <c r="H50" s="32">
        <v>0</v>
      </c>
    </row>
    <row r="51" spans="1:8">
      <c r="A51" s="15"/>
      <c r="B51" s="15"/>
      <c r="C51" s="26" t="s">
        <v>19</v>
      </c>
      <c r="D51" s="27"/>
      <c r="E51" s="31">
        <v>0</v>
      </c>
      <c r="F51" s="32">
        <v>0</v>
      </c>
      <c r="G51" s="30">
        <f t="shared" si="4"/>
        <v>0</v>
      </c>
      <c r="H51" s="32">
        <v>0</v>
      </c>
    </row>
    <row r="52" spans="1:8">
      <c r="A52" s="15"/>
      <c r="B52" s="15"/>
      <c r="C52" s="26" t="s">
        <v>20</v>
      </c>
      <c r="D52" s="27"/>
      <c r="E52" s="31">
        <v>500</v>
      </c>
      <c r="F52" s="32">
        <v>244.85</v>
      </c>
      <c r="G52" s="30">
        <f t="shared" si="4"/>
        <v>255.15</v>
      </c>
      <c r="H52" s="32">
        <v>0</v>
      </c>
    </row>
    <row r="53" spans="1:8">
      <c r="A53" s="15"/>
      <c r="B53" s="15"/>
      <c r="C53" s="75" t="s">
        <v>21</v>
      </c>
      <c r="D53" s="76"/>
      <c r="E53" s="31">
        <v>1300</v>
      </c>
      <c r="F53" s="32">
        <v>1798.84</v>
      </c>
      <c r="G53" s="34">
        <f t="shared" si="4"/>
        <v>-498.83999999999992</v>
      </c>
      <c r="H53" s="32">
        <v>0</v>
      </c>
    </row>
    <row r="54" spans="1:8" ht="17" thickBot="1">
      <c r="A54" s="15"/>
      <c r="B54" s="15"/>
      <c r="C54" s="75" t="s">
        <v>115</v>
      </c>
      <c r="D54" s="76"/>
      <c r="E54" s="28">
        <v>4200</v>
      </c>
      <c r="F54" s="29">
        <v>43.66</v>
      </c>
      <c r="G54" s="30">
        <f t="shared" si="4"/>
        <v>4156.34</v>
      </c>
      <c r="H54" s="29">
        <v>0</v>
      </c>
    </row>
    <row r="55" spans="1:8">
      <c r="A55" s="15"/>
      <c r="B55" s="33" t="s">
        <v>22</v>
      </c>
      <c r="C55" s="23"/>
      <c r="D55" s="27"/>
      <c r="E55" s="36">
        <f>SUM(E48:E54)</f>
        <v>8220</v>
      </c>
      <c r="F55" s="35">
        <f>SUM(F48:F54)</f>
        <v>4523.08</v>
      </c>
      <c r="G55" s="30">
        <f t="shared" si="4"/>
        <v>3696.92</v>
      </c>
      <c r="H55" s="35">
        <f>SUM(H48:H54)</f>
        <v>0</v>
      </c>
    </row>
    <row r="56" spans="1:8">
      <c r="A56" s="15"/>
      <c r="B56" s="15"/>
      <c r="C56" s="23"/>
      <c r="D56" s="27"/>
      <c r="E56" s="31"/>
      <c r="F56" s="32"/>
      <c r="G56" s="30"/>
      <c r="H56" s="32"/>
    </row>
    <row r="57" spans="1:8">
      <c r="A57" s="15"/>
      <c r="B57" s="33" t="s">
        <v>23</v>
      </c>
      <c r="C57" s="23"/>
      <c r="D57" s="27"/>
      <c r="E57" s="31"/>
      <c r="F57" s="32"/>
      <c r="G57" s="30"/>
      <c r="H57" s="32"/>
    </row>
    <row r="58" spans="1:8">
      <c r="A58" s="15"/>
      <c r="B58" s="15"/>
      <c r="C58" s="26" t="s">
        <v>24</v>
      </c>
      <c r="D58" s="27"/>
      <c r="E58" s="32">
        <v>300</v>
      </c>
      <c r="F58" s="32">
        <v>0</v>
      </c>
      <c r="G58" s="30">
        <f>SUM(E58-F58)</f>
        <v>300</v>
      </c>
      <c r="H58" s="32">
        <v>0</v>
      </c>
    </row>
    <row r="59" spans="1:8">
      <c r="A59" s="15"/>
      <c r="B59" s="15"/>
      <c r="C59" s="26" t="s">
        <v>25</v>
      </c>
      <c r="D59" s="27"/>
      <c r="E59" s="32">
        <v>1800</v>
      </c>
      <c r="F59" s="32">
        <v>0</v>
      </c>
      <c r="G59" s="30">
        <f t="shared" ref="G59:G69" si="5">SUM(E59-F59)</f>
        <v>1800</v>
      </c>
      <c r="H59" s="32">
        <v>0</v>
      </c>
    </row>
    <row r="60" spans="1:8">
      <c r="A60" s="15"/>
      <c r="B60" s="15"/>
      <c r="C60" s="26" t="s">
        <v>48</v>
      </c>
      <c r="D60" s="27"/>
      <c r="E60" s="32">
        <v>500</v>
      </c>
      <c r="F60" s="32">
        <v>0</v>
      </c>
      <c r="G60" s="30">
        <f t="shared" si="5"/>
        <v>500</v>
      </c>
      <c r="H60" s="32">
        <v>0</v>
      </c>
    </row>
    <row r="61" spans="1:8">
      <c r="A61" s="15"/>
      <c r="B61" s="15"/>
      <c r="C61" s="26" t="s">
        <v>49</v>
      </c>
      <c r="D61" s="27"/>
      <c r="E61" s="32">
        <v>0</v>
      </c>
      <c r="F61" s="32">
        <v>0</v>
      </c>
      <c r="G61" s="30">
        <f t="shared" si="5"/>
        <v>0</v>
      </c>
      <c r="H61" s="32">
        <v>0</v>
      </c>
    </row>
    <row r="62" spans="1:8">
      <c r="A62" s="15"/>
      <c r="B62" s="15"/>
      <c r="C62" s="26" t="s">
        <v>50</v>
      </c>
      <c r="D62" s="27"/>
      <c r="E62" s="32">
        <v>1000</v>
      </c>
      <c r="F62" s="32">
        <v>0</v>
      </c>
      <c r="G62" s="30">
        <f t="shared" si="5"/>
        <v>1000</v>
      </c>
      <c r="H62" s="32">
        <v>0</v>
      </c>
    </row>
    <row r="63" spans="1:8">
      <c r="A63" s="15"/>
      <c r="B63" s="15"/>
      <c r="C63" s="26" t="s">
        <v>51</v>
      </c>
      <c r="D63" s="27"/>
      <c r="E63" s="32">
        <v>1000</v>
      </c>
      <c r="F63" s="32">
        <v>0</v>
      </c>
      <c r="G63" s="30">
        <f t="shared" si="5"/>
        <v>1000</v>
      </c>
      <c r="H63" s="32">
        <v>0</v>
      </c>
    </row>
    <row r="64" spans="1:8">
      <c r="A64" s="15"/>
      <c r="B64" s="15"/>
      <c r="C64" s="26" t="s">
        <v>52</v>
      </c>
      <c r="D64" s="27"/>
      <c r="E64" s="32">
        <v>2000</v>
      </c>
      <c r="F64" s="32">
        <v>0</v>
      </c>
      <c r="G64" s="30">
        <f t="shared" si="5"/>
        <v>2000</v>
      </c>
      <c r="H64" s="32">
        <v>0</v>
      </c>
    </row>
    <row r="65" spans="1:8">
      <c r="A65" s="15"/>
      <c r="B65" s="15"/>
      <c r="C65" s="26" t="s">
        <v>53</v>
      </c>
      <c r="D65" s="27"/>
      <c r="E65" s="32">
        <v>100</v>
      </c>
      <c r="F65" s="32">
        <v>0</v>
      </c>
      <c r="G65" s="30">
        <f t="shared" si="5"/>
        <v>100</v>
      </c>
      <c r="H65" s="32">
        <v>0</v>
      </c>
    </row>
    <row r="66" spans="1:8">
      <c r="A66" s="15"/>
      <c r="B66" s="15"/>
      <c r="C66" s="75" t="s">
        <v>54</v>
      </c>
      <c r="D66" s="76"/>
      <c r="E66" s="32">
        <v>0</v>
      </c>
      <c r="F66" s="32">
        <v>0</v>
      </c>
      <c r="G66" s="30">
        <f t="shared" si="5"/>
        <v>0</v>
      </c>
      <c r="H66" s="32">
        <v>0</v>
      </c>
    </row>
    <row r="67" spans="1:8">
      <c r="A67" s="15"/>
      <c r="B67" s="15"/>
      <c r="C67" s="26" t="s">
        <v>55</v>
      </c>
      <c r="D67" s="27"/>
      <c r="E67" s="32">
        <v>100</v>
      </c>
      <c r="F67" s="32">
        <v>0</v>
      </c>
      <c r="G67" s="30">
        <f t="shared" si="5"/>
        <v>100</v>
      </c>
      <c r="H67" s="32">
        <v>0</v>
      </c>
    </row>
    <row r="68" spans="1:8">
      <c r="A68" s="15"/>
      <c r="B68" s="15"/>
      <c r="C68" s="75" t="s">
        <v>56</v>
      </c>
      <c r="D68" s="76"/>
      <c r="E68" s="32">
        <v>300</v>
      </c>
      <c r="F68" s="32">
        <v>48.4</v>
      </c>
      <c r="G68" s="30">
        <f t="shared" si="5"/>
        <v>251.6</v>
      </c>
      <c r="H68" s="32">
        <v>0</v>
      </c>
    </row>
    <row r="69" spans="1:8">
      <c r="A69" s="15"/>
      <c r="B69" s="15"/>
      <c r="C69" s="26" t="s">
        <v>57</v>
      </c>
      <c r="D69" s="27"/>
      <c r="E69" s="32">
        <v>200</v>
      </c>
      <c r="F69" s="32">
        <v>76.37</v>
      </c>
      <c r="G69" s="30">
        <f t="shared" si="5"/>
        <v>123.63</v>
      </c>
      <c r="H69" s="32">
        <v>0</v>
      </c>
    </row>
    <row r="70" spans="1:8">
      <c r="A70" s="15"/>
      <c r="B70" s="15"/>
      <c r="C70" s="26" t="s">
        <v>58</v>
      </c>
      <c r="D70" s="27"/>
      <c r="E70" s="32">
        <v>2700</v>
      </c>
      <c r="F70" s="32">
        <v>468.63</v>
      </c>
      <c r="G70" s="30">
        <f>SUM(E70-F70)</f>
        <v>2231.37</v>
      </c>
      <c r="H70" s="32">
        <v>0</v>
      </c>
    </row>
    <row r="71" spans="1:8">
      <c r="A71" s="15"/>
      <c r="B71" s="15"/>
      <c r="C71" s="26" t="s">
        <v>59</v>
      </c>
      <c r="D71" s="27"/>
      <c r="E71" s="32">
        <v>150</v>
      </c>
      <c r="F71" s="32">
        <v>0</v>
      </c>
      <c r="G71" s="30">
        <f t="shared" ref="G71:G86" si="6">SUM(E71-F71)</f>
        <v>150</v>
      </c>
      <c r="H71" s="32">
        <v>0</v>
      </c>
    </row>
    <row r="72" spans="1:8">
      <c r="A72" s="15"/>
      <c r="B72" s="15"/>
      <c r="C72" s="26" t="s">
        <v>60</v>
      </c>
      <c r="D72" s="27"/>
      <c r="E72" s="32">
        <v>400</v>
      </c>
      <c r="F72" s="32">
        <v>0</v>
      </c>
      <c r="G72" s="30">
        <f t="shared" si="6"/>
        <v>400</v>
      </c>
      <c r="H72" s="32">
        <v>0</v>
      </c>
    </row>
    <row r="73" spans="1:8">
      <c r="A73" s="15"/>
      <c r="B73" s="15"/>
      <c r="C73" s="26" t="s">
        <v>61</v>
      </c>
      <c r="D73" s="27"/>
      <c r="E73" s="32">
        <v>4200</v>
      </c>
      <c r="F73" s="32">
        <v>231.34</v>
      </c>
      <c r="G73" s="30">
        <f t="shared" si="6"/>
        <v>3968.66</v>
      </c>
      <c r="H73" s="32">
        <v>199.2</v>
      </c>
    </row>
    <row r="74" spans="1:8">
      <c r="A74" s="15"/>
      <c r="B74" s="15"/>
      <c r="C74" s="26" t="s">
        <v>62</v>
      </c>
      <c r="D74" s="27"/>
      <c r="E74" s="32">
        <v>4000</v>
      </c>
      <c r="F74" s="32">
        <v>3452.61</v>
      </c>
      <c r="G74" s="34">
        <f t="shared" si="6"/>
        <v>547.38999999999987</v>
      </c>
      <c r="H74" s="32">
        <v>622.62</v>
      </c>
    </row>
    <row r="75" spans="1:8">
      <c r="A75" s="15"/>
      <c r="B75" s="15"/>
      <c r="C75" s="26" t="s">
        <v>63</v>
      </c>
      <c r="D75" s="27"/>
      <c r="E75" s="32">
        <v>3500</v>
      </c>
      <c r="F75" s="32">
        <v>929.72</v>
      </c>
      <c r="G75" s="30">
        <f t="shared" si="6"/>
        <v>2570.2799999999997</v>
      </c>
      <c r="H75" s="32">
        <v>0</v>
      </c>
    </row>
    <row r="76" spans="1:8">
      <c r="A76" s="15"/>
      <c r="B76" s="15"/>
      <c r="C76" s="26" t="s">
        <v>64</v>
      </c>
      <c r="D76" s="27"/>
      <c r="E76" s="32">
        <v>200</v>
      </c>
      <c r="F76" s="32">
        <v>0</v>
      </c>
      <c r="G76" s="30">
        <f t="shared" si="6"/>
        <v>200</v>
      </c>
      <c r="H76" s="32">
        <v>0</v>
      </c>
    </row>
    <row r="77" spans="1:8">
      <c r="A77" s="15"/>
      <c r="B77" s="15"/>
      <c r="C77" s="26" t="s">
        <v>65</v>
      </c>
      <c r="D77" s="27"/>
      <c r="E77" s="32">
        <v>1000</v>
      </c>
      <c r="F77" s="32">
        <v>0</v>
      </c>
      <c r="G77" s="30">
        <f t="shared" si="6"/>
        <v>1000</v>
      </c>
      <c r="H77" s="32">
        <v>0</v>
      </c>
    </row>
    <row r="78" spans="1:8">
      <c r="A78" s="15"/>
      <c r="B78" s="15"/>
      <c r="C78" s="26" t="s">
        <v>66</v>
      </c>
      <c r="D78" s="27"/>
      <c r="E78" s="32">
        <v>100</v>
      </c>
      <c r="F78" s="32">
        <v>0</v>
      </c>
      <c r="G78" s="30">
        <f t="shared" si="6"/>
        <v>100</v>
      </c>
      <c r="H78" s="32">
        <v>0</v>
      </c>
    </row>
    <row r="79" spans="1:8">
      <c r="A79" s="15"/>
      <c r="B79" s="15"/>
      <c r="C79" s="75" t="s">
        <v>91</v>
      </c>
      <c r="D79" s="76"/>
      <c r="E79" s="32">
        <v>9600</v>
      </c>
      <c r="F79" s="32">
        <v>7262.44</v>
      </c>
      <c r="G79" s="30">
        <f t="shared" si="6"/>
        <v>2337.5600000000004</v>
      </c>
      <c r="H79" s="32">
        <v>2150.92</v>
      </c>
    </row>
    <row r="80" spans="1:8">
      <c r="A80" s="15"/>
      <c r="B80" s="15"/>
      <c r="C80" s="26" t="s">
        <v>92</v>
      </c>
      <c r="D80" s="27"/>
      <c r="E80" s="32">
        <v>0</v>
      </c>
      <c r="F80" s="32">
        <v>0</v>
      </c>
      <c r="G80" s="30">
        <f t="shared" si="6"/>
        <v>0</v>
      </c>
      <c r="H80" s="32">
        <v>0</v>
      </c>
    </row>
    <row r="81" spans="1:8">
      <c r="A81" s="15"/>
      <c r="B81" s="15"/>
      <c r="C81" s="26" t="s">
        <v>94</v>
      </c>
      <c r="D81" s="27"/>
      <c r="E81" s="32">
        <v>600</v>
      </c>
      <c r="F81" s="32">
        <v>415</v>
      </c>
      <c r="G81" s="30">
        <f t="shared" si="6"/>
        <v>185</v>
      </c>
      <c r="H81" s="32">
        <v>0</v>
      </c>
    </row>
    <row r="82" spans="1:8">
      <c r="A82" s="15"/>
      <c r="B82" s="15"/>
      <c r="C82" s="26" t="s">
        <v>95</v>
      </c>
      <c r="D82" s="27"/>
      <c r="E82" s="32">
        <v>300</v>
      </c>
      <c r="F82" s="32">
        <v>208.35</v>
      </c>
      <c r="G82" s="30">
        <f t="shared" si="6"/>
        <v>91.65</v>
      </c>
      <c r="H82" s="32">
        <v>0</v>
      </c>
    </row>
    <row r="83" spans="1:8">
      <c r="A83" s="15"/>
      <c r="B83" s="15"/>
      <c r="C83" s="75" t="s">
        <v>96</v>
      </c>
      <c r="D83" s="76"/>
      <c r="E83" s="32">
        <v>300</v>
      </c>
      <c r="F83" s="32">
        <v>0</v>
      </c>
      <c r="G83" s="30">
        <f t="shared" si="6"/>
        <v>300</v>
      </c>
      <c r="H83" s="32">
        <v>0</v>
      </c>
    </row>
    <row r="84" spans="1:8">
      <c r="A84" s="15"/>
      <c r="B84" s="15"/>
      <c r="C84" s="26" t="s">
        <v>97</v>
      </c>
      <c r="D84" s="27"/>
      <c r="E84" s="32">
        <v>2600</v>
      </c>
      <c r="F84" s="32">
        <v>2082.42</v>
      </c>
      <c r="G84" s="30">
        <f t="shared" si="6"/>
        <v>517.57999999999993</v>
      </c>
      <c r="H84" s="32">
        <v>0</v>
      </c>
    </row>
    <row r="85" spans="1:8" ht="17" thickBot="1">
      <c r="A85" s="15"/>
      <c r="B85" s="15"/>
      <c r="C85" s="75" t="s">
        <v>98</v>
      </c>
      <c r="D85" s="76"/>
      <c r="E85" s="29">
        <v>5000</v>
      </c>
      <c r="F85" s="29">
        <v>0</v>
      </c>
      <c r="G85" s="30">
        <f t="shared" si="6"/>
        <v>5000</v>
      </c>
      <c r="H85" s="29">
        <v>0</v>
      </c>
    </row>
    <row r="86" spans="1:8">
      <c r="A86" s="15"/>
      <c r="B86" s="33" t="s">
        <v>99</v>
      </c>
      <c r="C86" s="23"/>
      <c r="D86" s="27"/>
      <c r="E86" s="36">
        <f>SUM(E58:E85)</f>
        <v>41950</v>
      </c>
      <c r="F86" s="35">
        <f>SUM(F58:F85)</f>
        <v>15175.28</v>
      </c>
      <c r="G86" s="30">
        <f t="shared" si="6"/>
        <v>26774.720000000001</v>
      </c>
      <c r="H86" s="35">
        <f>SUM(H58:H85)</f>
        <v>2972.74</v>
      </c>
    </row>
    <row r="87" spans="1:8">
      <c r="A87" s="15"/>
      <c r="B87" s="15"/>
      <c r="C87" s="23"/>
      <c r="D87" s="27"/>
      <c r="E87" s="31"/>
      <c r="F87" s="32"/>
      <c r="G87" s="30"/>
      <c r="H87" s="32"/>
    </row>
    <row r="88" spans="1:8" ht="17" thickBot="1">
      <c r="A88" s="37"/>
      <c r="B88" s="37"/>
      <c r="C88" s="38"/>
      <c r="D88" s="39"/>
      <c r="E88" s="40"/>
      <c r="F88" s="41"/>
      <c r="G88" s="30"/>
      <c r="H88" s="41"/>
    </row>
    <row r="89" spans="1:8" ht="17" thickBot="1">
      <c r="A89" s="9" t="s">
        <v>100</v>
      </c>
      <c r="B89" s="42"/>
      <c r="C89" s="43"/>
      <c r="D89" s="44"/>
      <c r="E89" s="45">
        <f>SUM(E86+E55+E45)</f>
        <v>51920</v>
      </c>
      <c r="F89" s="46">
        <f>F45+F55+F86</f>
        <v>20949.190000000002</v>
      </c>
      <c r="G89" s="30">
        <f>SUM(E89-F89)</f>
        <v>30970.809999999998</v>
      </c>
      <c r="H89" s="46"/>
    </row>
    <row r="90" spans="1:8" ht="17" thickBot="1">
      <c r="A90" s="47"/>
      <c r="B90" s="47"/>
      <c r="C90" s="47"/>
      <c r="D90" s="48"/>
      <c r="E90" s="49"/>
      <c r="F90" s="49"/>
      <c r="H90" s="49"/>
    </row>
    <row r="91" spans="1:8" ht="17" thickBot="1">
      <c r="A91" s="50" t="s">
        <v>101</v>
      </c>
      <c r="B91" s="42"/>
      <c r="C91" s="42"/>
      <c r="D91" s="51"/>
      <c r="E91" s="45">
        <f>SUM(E36-E89)</f>
        <v>-7710</v>
      </c>
      <c r="F91" s="45">
        <f>SUM(F36-F89)</f>
        <v>19650.410000000011</v>
      </c>
      <c r="G91" s="17">
        <f>SUM(E91-F91)</f>
        <v>-27360.410000000011</v>
      </c>
      <c r="H91" s="45"/>
    </row>
    <row r="92" spans="1:8" ht="17" thickBot="1">
      <c r="A92" s="47"/>
      <c r="B92" s="47"/>
      <c r="C92" s="47"/>
      <c r="D92" s="48"/>
      <c r="E92" s="49"/>
      <c r="F92" s="49"/>
      <c r="H92" s="49"/>
    </row>
    <row r="93" spans="1:8" ht="17" thickBot="1">
      <c r="A93" s="10" t="s">
        <v>74</v>
      </c>
      <c r="B93" s="52"/>
      <c r="C93" s="52"/>
      <c r="D93" s="53"/>
      <c r="E93" s="45">
        <f>SUM(E36-E89)+E12</f>
        <v>10151.620000000003</v>
      </c>
      <c r="F93" s="45">
        <f>F91+E12</f>
        <v>37512.030000000013</v>
      </c>
      <c r="G93" s="17">
        <f>SUM(E93-F93)</f>
        <v>-27360.410000000011</v>
      </c>
      <c r="H93" s="45"/>
    </row>
    <row r="94" spans="1:8">
      <c r="A94" s="54"/>
      <c r="B94" s="54"/>
      <c r="C94" s="54"/>
      <c r="D94" s="55"/>
      <c r="E94" s="54"/>
      <c r="F94" s="54"/>
      <c r="H94" s="54"/>
    </row>
    <row r="95" spans="1:8">
      <c r="A95" s="15"/>
      <c r="B95" s="15"/>
      <c r="C95" s="15"/>
      <c r="D95" s="16"/>
      <c r="E95" s="15"/>
      <c r="F95" s="15"/>
      <c r="H95" s="15"/>
    </row>
    <row r="96" spans="1:8">
      <c r="D96" s="18"/>
      <c r="G96" s="18"/>
    </row>
    <row r="97" spans="1:7">
      <c r="D97" s="18"/>
      <c r="G97" s="18"/>
    </row>
    <row r="98" spans="1:7" ht="17" thickBot="1">
      <c r="D98" s="18"/>
      <c r="G98" s="18"/>
    </row>
    <row r="99" spans="1:7" ht="17" thickBot="1">
      <c r="A99" s="56" t="s">
        <v>75</v>
      </c>
      <c r="B99" s="56"/>
      <c r="C99" s="56"/>
      <c r="D99" s="57">
        <v>40920.6</v>
      </c>
    </row>
    <row r="100" spans="1:7" ht="17" thickBot="1">
      <c r="A100" s="56" t="s">
        <v>86</v>
      </c>
      <c r="B100" s="56"/>
      <c r="C100" s="56"/>
      <c r="D100" s="57">
        <f>38+409.9+199.2+134.47+244.87+300.15+350</f>
        <v>1676.5900000000001</v>
      </c>
    </row>
    <row r="101" spans="1:7" ht="17" thickBot="1">
      <c r="A101" s="56" t="s">
        <v>87</v>
      </c>
      <c r="B101" s="56"/>
      <c r="C101" s="56"/>
      <c r="D101" s="57">
        <v>0</v>
      </c>
    </row>
    <row r="102" spans="1:7" ht="17" thickBot="1">
      <c r="A102" s="58" t="s">
        <v>70</v>
      </c>
      <c r="B102" s="58"/>
      <c r="C102" s="58"/>
      <c r="D102" s="59">
        <f>SUM(D99:D101)</f>
        <v>42597.19</v>
      </c>
      <c r="E102" s="60"/>
    </row>
    <row r="103" spans="1:7">
      <c r="A103" s="60"/>
      <c r="B103" s="60"/>
      <c r="C103" s="60"/>
      <c r="D103" s="61"/>
      <c r="E103" s="60"/>
    </row>
    <row r="104" spans="1:7">
      <c r="A104" s="60"/>
      <c r="B104" s="60"/>
      <c r="C104" s="60"/>
      <c r="D104" s="61"/>
      <c r="E104" s="60"/>
    </row>
    <row r="105" spans="1:7">
      <c r="A105" s="62" t="s">
        <v>40</v>
      </c>
      <c r="B105" s="62"/>
      <c r="C105" s="62"/>
    </row>
    <row r="106" spans="1:7">
      <c r="A106" s="19" t="s">
        <v>36</v>
      </c>
      <c r="B106" s="19" t="s">
        <v>34</v>
      </c>
      <c r="C106" s="20"/>
      <c r="D106" s="19" t="s">
        <v>35</v>
      </c>
    </row>
    <row r="107" spans="1:7">
      <c r="A107" s="18" t="s">
        <v>26</v>
      </c>
      <c r="B107" s="18" t="s">
        <v>27</v>
      </c>
      <c r="D107" s="63">
        <v>1057.3499999999999</v>
      </c>
    </row>
    <row r="108" spans="1:7">
      <c r="A108" s="18" t="s">
        <v>28</v>
      </c>
      <c r="B108" s="18" t="s">
        <v>29</v>
      </c>
      <c r="D108" s="63">
        <v>190</v>
      </c>
    </row>
    <row r="109" spans="1:7">
      <c r="A109" s="18" t="s">
        <v>30</v>
      </c>
      <c r="B109" s="18" t="s">
        <v>31</v>
      </c>
      <c r="D109" s="63">
        <v>250</v>
      </c>
    </row>
    <row r="110" spans="1:7">
      <c r="A110" s="18" t="s">
        <v>28</v>
      </c>
      <c r="B110" s="18" t="s">
        <v>32</v>
      </c>
      <c r="D110" s="63">
        <v>300</v>
      </c>
    </row>
    <row r="111" spans="1:7">
      <c r="A111" s="64" t="s">
        <v>33</v>
      </c>
      <c r="B111" s="64"/>
      <c r="C111" s="64"/>
      <c r="D111" s="65">
        <f>SUM(D107:D110)</f>
        <v>1797.35</v>
      </c>
    </row>
    <row r="113" spans="1:7">
      <c r="A113" s="62" t="s">
        <v>76</v>
      </c>
    </row>
    <row r="114" spans="1:7">
      <c r="A114" s="18" t="s">
        <v>41</v>
      </c>
      <c r="B114" s="18" t="s">
        <v>42</v>
      </c>
      <c r="D114" s="63">
        <v>1800</v>
      </c>
    </row>
    <row r="115" spans="1:7">
      <c r="A115" s="18" t="s">
        <v>43</v>
      </c>
      <c r="B115" s="18" t="s">
        <v>44</v>
      </c>
      <c r="D115" s="63">
        <v>1000</v>
      </c>
    </row>
    <row r="116" spans="1:7">
      <c r="A116" s="18" t="s">
        <v>77</v>
      </c>
      <c r="D116" s="63">
        <v>2000</v>
      </c>
      <c r="E116" s="18" t="s">
        <v>10</v>
      </c>
    </row>
    <row r="117" spans="1:7">
      <c r="A117" s="18" t="s">
        <v>45</v>
      </c>
      <c r="D117" s="63">
        <v>1000</v>
      </c>
    </row>
    <row r="118" spans="1:7">
      <c r="A118" s="18" t="s">
        <v>46</v>
      </c>
      <c r="D118" s="63">
        <v>100</v>
      </c>
    </row>
    <row r="119" spans="1:7">
      <c r="A119" s="18" t="s">
        <v>47</v>
      </c>
      <c r="D119" s="63">
        <v>3000</v>
      </c>
      <c r="E119" s="18" t="s">
        <v>71</v>
      </c>
    </row>
    <row r="120" spans="1:7">
      <c r="A120" s="18" t="s">
        <v>12</v>
      </c>
      <c r="D120" s="63">
        <v>1200</v>
      </c>
      <c r="E120" s="18" t="s">
        <v>13</v>
      </c>
    </row>
    <row r="121" spans="1:7">
      <c r="A121" s="64" t="s">
        <v>33</v>
      </c>
      <c r="B121" s="64"/>
      <c r="C121" s="64"/>
      <c r="D121" s="65">
        <f>SUM(D114:D120)</f>
        <v>10100</v>
      </c>
    </row>
    <row r="122" spans="1:7" s="62" customFormat="1">
      <c r="A122" s="18"/>
      <c r="B122" s="18"/>
      <c r="C122" s="18"/>
      <c r="D122" s="63"/>
      <c r="G122" s="66"/>
    </row>
    <row r="124" spans="1:7">
      <c r="A124" s="67" t="s">
        <v>0</v>
      </c>
      <c r="B124" s="67"/>
      <c r="C124" s="67"/>
      <c r="D124" s="68">
        <f>SUM(D111+D121)</f>
        <v>11897.35</v>
      </c>
    </row>
    <row r="127" spans="1:7">
      <c r="A127" s="62" t="s">
        <v>78</v>
      </c>
    </row>
    <row r="128" spans="1:7">
      <c r="A128" s="18" t="s">
        <v>37</v>
      </c>
      <c r="B128" s="18" t="s">
        <v>38</v>
      </c>
      <c r="D128" s="63">
        <v>600</v>
      </c>
    </row>
    <row r="129" spans="1:4">
      <c r="A129" s="18" t="s">
        <v>39</v>
      </c>
      <c r="B129" s="18" t="s">
        <v>38</v>
      </c>
      <c r="D129" s="63">
        <v>1039.67</v>
      </c>
    </row>
    <row r="130" spans="1:4">
      <c r="A130" s="69" t="s">
        <v>33</v>
      </c>
      <c r="B130" s="69"/>
      <c r="C130" s="69"/>
      <c r="D130" s="70">
        <f>SUM(D128:D129)</f>
        <v>1639.67</v>
      </c>
    </row>
    <row r="133" spans="1:4">
      <c r="A133" s="18" t="s">
        <v>16</v>
      </c>
      <c r="D133" s="63">
        <f>F93</f>
        <v>37512.030000000013</v>
      </c>
    </row>
    <row r="134" spans="1:4">
      <c r="A134" s="18" t="s">
        <v>14</v>
      </c>
      <c r="D134" s="63">
        <f>D130</f>
        <v>1639.67</v>
      </c>
    </row>
    <row r="135" spans="1:4" ht="17" thickBot="1">
      <c r="A135" s="18" t="s">
        <v>15</v>
      </c>
      <c r="D135" s="63">
        <f>D124</f>
        <v>11897.35</v>
      </c>
    </row>
    <row r="136" spans="1:4" ht="17" thickBot="1">
      <c r="A136" s="71" t="s">
        <v>67</v>
      </c>
      <c r="B136" s="72"/>
      <c r="C136" s="72"/>
      <c r="D136" s="73">
        <f>D133+D134-D135</f>
        <v>27254.350000000013</v>
      </c>
    </row>
    <row r="140" spans="1:4">
      <c r="A140" s="62" t="s">
        <v>11</v>
      </c>
    </row>
    <row r="142" spans="1:4">
      <c r="A142" s="18" t="s">
        <v>80</v>
      </c>
    </row>
    <row r="143" spans="1:4">
      <c r="B143" s="18" t="s">
        <v>79</v>
      </c>
    </row>
    <row r="144" spans="1:4">
      <c r="B144" s="18" t="s">
        <v>72</v>
      </c>
    </row>
    <row r="146" spans="1:3">
      <c r="A146" s="18" t="s">
        <v>81</v>
      </c>
    </row>
    <row r="148" spans="1:3">
      <c r="B148" s="18" t="s">
        <v>82</v>
      </c>
      <c r="C148" s="18" t="s">
        <v>83</v>
      </c>
    </row>
    <row r="149" spans="1:3">
      <c r="B149" s="18" t="s">
        <v>84</v>
      </c>
      <c r="C149" s="18" t="s">
        <v>85</v>
      </c>
    </row>
  </sheetData>
  <mergeCells count="16">
    <mergeCell ref="C20:D20"/>
    <mergeCell ref="C22:D22"/>
    <mergeCell ref="C48:D48"/>
    <mergeCell ref="C49:D49"/>
    <mergeCell ref="C40:D40"/>
    <mergeCell ref="C41:D41"/>
    <mergeCell ref="C27:D27"/>
    <mergeCell ref="C28:D28"/>
    <mergeCell ref="C31:D31"/>
    <mergeCell ref="C53:D53"/>
    <mergeCell ref="C54:D54"/>
    <mergeCell ref="C79:D79"/>
    <mergeCell ref="C83:D83"/>
    <mergeCell ref="C85:D85"/>
    <mergeCell ref="C66:D66"/>
    <mergeCell ref="C68:D68"/>
  </mergeCells>
  <phoneticPr fontId="1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Microsoft Office User</cp:lastModifiedBy>
  <cp:lastPrinted>2019-11-04T16:56:31Z</cp:lastPrinted>
  <dcterms:created xsi:type="dcterms:W3CDTF">2019-08-28T21:48:32Z</dcterms:created>
  <dcterms:modified xsi:type="dcterms:W3CDTF">2020-04-03T18:18:05Z</dcterms:modified>
</cp:coreProperties>
</file>