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uthburns/Documents/For Mhairi/PTA/"/>
    </mc:Choice>
  </mc:AlternateContent>
  <xr:revisionPtr revIDLastSave="0" documentId="8_{88DCBD2C-8CC9-9546-A622-8BE439A4E934}" xr6:coauthVersionLast="45" xr6:coauthVersionMax="45" xr10:uidLastSave="{00000000-0000-0000-0000-000000000000}"/>
  <bookViews>
    <workbookView xWindow="720" yWindow="460" windowWidth="25760" windowHeight="16240" tabRatio="500" xr2:uid="{00000000-000D-0000-FFFF-FFFF00000000}"/>
  </bookViews>
  <sheets>
    <sheet name="Sheet1" sheetId="1" r:id="rId1"/>
  </sheets>
  <calcPr calcId="191029" refMode="R1C1" iterateCount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1" i="1" l="1"/>
  <c r="E22" i="1"/>
  <c r="E35" i="1" s="1"/>
  <c r="E31" i="1"/>
  <c r="E85" i="1"/>
  <c r="E88" i="1" s="1"/>
  <c r="E54" i="1"/>
  <c r="E44" i="1"/>
  <c r="F54" i="1"/>
  <c r="F85" i="1"/>
  <c r="F88" i="1" s="1"/>
  <c r="F90" i="1" s="1"/>
  <c r="G42" i="1"/>
  <c r="F44" i="1"/>
  <c r="F11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69" i="1"/>
  <c r="G58" i="1"/>
  <c r="G59" i="1"/>
  <c r="G60" i="1"/>
  <c r="G61" i="1"/>
  <c r="G62" i="1"/>
  <c r="G63" i="1"/>
  <c r="G64" i="1"/>
  <c r="G65" i="1"/>
  <c r="G66" i="1"/>
  <c r="G67" i="1"/>
  <c r="G68" i="1"/>
  <c r="G57" i="1"/>
  <c r="G48" i="1"/>
  <c r="G49" i="1"/>
  <c r="G50" i="1"/>
  <c r="G51" i="1"/>
  <c r="G52" i="1"/>
  <c r="G53" i="1"/>
  <c r="G54" i="1"/>
  <c r="G47" i="1"/>
  <c r="G40" i="1"/>
  <c r="G41" i="1"/>
  <c r="G43" i="1"/>
  <c r="G44" i="1"/>
  <c r="G39" i="1"/>
  <c r="G34" i="1"/>
  <c r="F22" i="1"/>
  <c r="F31" i="1"/>
  <c r="F35" i="1" s="1"/>
  <c r="G33" i="1"/>
  <c r="G26" i="1"/>
  <c r="G25" i="1"/>
  <c r="G16" i="1"/>
  <c r="G17" i="1"/>
  <c r="G18" i="1"/>
  <c r="G19" i="1"/>
  <c r="G20" i="1"/>
  <c r="G21" i="1"/>
  <c r="G22" i="1"/>
  <c r="G15" i="1"/>
  <c r="G10" i="1"/>
  <c r="G11" i="1"/>
  <c r="G9" i="1"/>
  <c r="G28" i="1"/>
  <c r="G29" i="1"/>
  <c r="G30" i="1"/>
  <c r="G27" i="1"/>
  <c r="G88" i="1" l="1"/>
  <c r="E90" i="1"/>
  <c r="G90" i="1" s="1"/>
  <c r="G35" i="1"/>
  <c r="F92" i="1"/>
  <c r="E92" i="1" l="1"/>
  <c r="G92" i="1" s="1"/>
</calcChain>
</file>

<file path=xl/sharedStrings.xml><?xml version="1.0" encoding="utf-8"?>
<sst xmlns="http://schemas.openxmlformats.org/spreadsheetml/2006/main" count="79" uniqueCount="76">
  <si>
    <t>2nd Grade Wild Life Study</t>
  </si>
  <si>
    <t>3rd Grade Project</t>
  </si>
  <si>
    <t>4th Grade Swimming</t>
  </si>
  <si>
    <t>5th Grade Winter Activity</t>
  </si>
  <si>
    <t>6th Grade Spring Activity</t>
  </si>
  <si>
    <t>6th Grade Graduation</t>
  </si>
  <si>
    <t>Assemblies</t>
  </si>
  <si>
    <t>Battle of the Books</t>
  </si>
  <si>
    <t>Clubs</t>
  </si>
  <si>
    <t>Families In Need</t>
  </si>
  <si>
    <t>Family Breakfast/Dinner/ Picnics</t>
  </si>
  <si>
    <t>Family Math Night</t>
  </si>
  <si>
    <t>Family Reading Night</t>
  </si>
  <si>
    <t>Field Trip Expenses</t>
  </si>
  <si>
    <t>Grants - Educational</t>
  </si>
  <si>
    <t>Funds as of 2/1/2020</t>
    <phoneticPr fontId="1" type="noConversion"/>
  </si>
  <si>
    <t>difference</t>
    <phoneticPr fontId="1" type="noConversion"/>
  </si>
  <si>
    <t>Grants - General</t>
  </si>
  <si>
    <t>Learning Landscapes</t>
  </si>
  <si>
    <t>LAHS Scholarships</t>
  </si>
  <si>
    <t>LAHS Sr Appreciation Night</t>
  </si>
  <si>
    <t>Mad Money</t>
  </si>
  <si>
    <t>Playground Equipment</t>
  </si>
  <si>
    <t>12/1/2019</t>
    <phoneticPr fontId="1" type="noConversion"/>
  </si>
  <si>
    <t>Principal Support Fund</t>
  </si>
  <si>
    <t>School Counselor Campaigns</t>
  </si>
  <si>
    <t>Science Fair</t>
  </si>
  <si>
    <t>Teacher Appreciation</t>
  </si>
  <si>
    <t>Tutoring</t>
  </si>
  <si>
    <t>TOTAL SCHOOL PROGRAMS EXPENSES</t>
  </si>
  <si>
    <t>TOTAL PROJECTED EXPENDITURES</t>
  </si>
  <si>
    <t>Total Receipts minus Expenditures</t>
    <phoneticPr fontId="1" type="noConversion"/>
  </si>
  <si>
    <r>
      <t>Projected Ending Balance on June 30, 2020 </t>
    </r>
    <r>
      <rPr>
        <b/>
        <sz val="8"/>
        <color indexed="8"/>
        <rFont val="Calibri"/>
      </rPr>
      <t xml:space="preserve"> (does not include Art To Remember)</t>
    </r>
    <phoneticPr fontId="1" type="noConversion"/>
  </si>
  <si>
    <t>BUDGET</t>
    <phoneticPr fontId="1" type="noConversion"/>
  </si>
  <si>
    <t>19/20</t>
    <phoneticPr fontId="1" type="noConversion"/>
  </si>
  <si>
    <t>$</t>
    <phoneticPr fontId="1" type="noConversion"/>
  </si>
  <si>
    <t>Beginning balance on July 1, 2019</t>
    <phoneticPr fontId="1" type="noConversion"/>
  </si>
  <si>
    <t>Art to Remember</t>
    <phoneticPr fontId="1" type="noConversion"/>
  </si>
  <si>
    <t>Effective Beginning Balance</t>
  </si>
  <si>
    <t>Fundraising:</t>
  </si>
  <si>
    <t>FUNd Run</t>
  </si>
  <si>
    <t>Halloween Canival Ticket Income</t>
  </si>
  <si>
    <t>Halloween Carnival Food</t>
  </si>
  <si>
    <t>Halloween Carnival Silent Auction Income</t>
  </si>
  <si>
    <t xml:space="preserve">School Store </t>
  </si>
  <si>
    <t>Spring Book Fair</t>
  </si>
  <si>
    <t>Yearbook</t>
  </si>
  <si>
    <t>TOTAL FUNDRAISING</t>
  </si>
  <si>
    <t>Community Sponsorship &amp; Grants</t>
  </si>
  <si>
    <t>Amazon Smile</t>
  </si>
  <si>
    <t>Box Tops</t>
  </si>
  <si>
    <t>Casa Mesita</t>
  </si>
  <si>
    <t>FUNd Run Sponsor</t>
  </si>
  <si>
    <t>FUNd Run Grant - Kiwanis Club</t>
  </si>
  <si>
    <t>LANL Giving</t>
    <phoneticPr fontId="1" type="noConversion"/>
  </si>
  <si>
    <t>TOTAL SPONSORSHIPS &amp; GRANTS</t>
  </si>
  <si>
    <t>Unsolicited Donations</t>
  </si>
  <si>
    <t>Bank Interest</t>
  </si>
  <si>
    <t>TOTAL PROJECTED RECEIPTS</t>
  </si>
  <si>
    <t>PROJECTED EXPENDITURES</t>
  </si>
  <si>
    <t>PTA Administrative</t>
  </si>
  <si>
    <t>Bank Charges</t>
  </si>
  <si>
    <t>Insurance</t>
  </si>
  <si>
    <t>Meeting/ Office Supplies</t>
  </si>
  <si>
    <t>PTA Annual Conference Fee</t>
  </si>
  <si>
    <t>Tax Preparation</t>
  </si>
  <si>
    <t>TOTAL PTA ADMIN EXPENSES</t>
  </si>
  <si>
    <t xml:space="preserve">Fundraising </t>
  </si>
  <si>
    <t>Halloween Carnival</t>
  </si>
  <si>
    <t>Halloween Carnival Food/drinks</t>
  </si>
  <si>
    <t>Halloween Carnival Silent Auction</t>
  </si>
  <si>
    <t>School Store</t>
  </si>
  <si>
    <t>TOTAL FUNRAISING EXPENSES</t>
  </si>
  <si>
    <t>School Programs</t>
  </si>
  <si>
    <t>Kindergarten Project</t>
  </si>
  <si>
    <t>1st Grade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</si>
</sst>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</font>
    <font>
      <b/>
      <u/>
      <sz val="12"/>
      <color indexed="8"/>
      <name val="Calibri"/>
    </font>
    <font>
      <b/>
      <sz val="12"/>
      <color indexed="8"/>
      <name val="Calibri"/>
    </font>
    <font>
      <b/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64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4" fontId="0" fillId="2" borderId="2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4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" fontId="3" fillId="2" borderId="2" xfId="0" applyNumberFormat="1" applyFont="1" applyFill="1" applyBorder="1" applyAlignment="1"/>
    <xf numFmtId="0" fontId="0" fillId="2" borderId="1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/>
    <xf numFmtId="4" fontId="0" fillId="2" borderId="4" xfId="0" applyNumberFormat="1" applyFont="1" applyFill="1" applyBorder="1" applyAlignment="1"/>
    <xf numFmtId="4" fontId="3" fillId="2" borderId="3" xfId="0" applyNumberFormat="1" applyFont="1" applyFill="1" applyBorder="1" applyAlignment="1"/>
    <xf numFmtId="4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2" borderId="3" xfId="0" applyNumberFormat="1" applyFont="1" applyFill="1" applyBorder="1" applyAlignment="1"/>
    <xf numFmtId="0" fontId="0" fillId="2" borderId="15" xfId="0" applyFont="1" applyFill="1" applyBorder="1" applyAlignment="1"/>
    <xf numFmtId="4" fontId="0" fillId="2" borderId="16" xfId="0" applyNumberFormat="1" applyFont="1" applyFill="1" applyBorder="1" applyAlignment="1"/>
    <xf numFmtId="4" fontId="0" fillId="2" borderId="15" xfId="0" applyNumberFormat="1" applyFont="1" applyFill="1" applyBorder="1" applyAlignment="1"/>
    <xf numFmtId="49" fontId="3" fillId="2" borderId="12" xfId="0" applyNumberFormat="1" applyFont="1" applyFill="1" applyBorder="1" applyAlignment="1"/>
    <xf numFmtId="0" fontId="0" fillId="2" borderId="13" xfId="0" applyFont="1" applyFill="1" applyBorder="1" applyAlignment="1"/>
    <xf numFmtId="4" fontId="0" fillId="2" borderId="14" xfId="0" applyNumberFormat="1" applyFont="1" applyFill="1" applyBorder="1" applyAlignment="1"/>
    <xf numFmtId="4" fontId="0" fillId="2" borderId="9" xfId="0" applyNumberFormat="1" applyFont="1" applyFill="1" applyBorder="1" applyAlignment="1"/>
    <xf numFmtId="0" fontId="0" fillId="2" borderId="10" xfId="0" applyFont="1" applyFill="1" applyBorder="1" applyAlignment="1"/>
    <xf numFmtId="4" fontId="0" fillId="2" borderId="11" xfId="0" applyNumberFormat="1" applyFont="1" applyFill="1" applyBorder="1" applyAlignment="1"/>
    <xf numFmtId="4" fontId="0" fillId="2" borderId="10" xfId="0" applyNumberFormat="1" applyFont="1" applyFill="1" applyBorder="1" applyAlignment="1"/>
    <xf numFmtId="49" fontId="0" fillId="2" borderId="12" xfId="0" applyNumberFormat="1" applyFill="1" applyBorder="1" applyAlignment="1"/>
    <xf numFmtId="4" fontId="0" fillId="2" borderId="9" xfId="0" applyNumberForma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2" xfId="0" applyFont="1" applyFill="1" applyBorder="1" applyAlignment="1"/>
    <xf numFmtId="49" fontId="3" fillId="2" borderId="6" xfId="0" applyNumberFormat="1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4" fontId="0" fillId="0" borderId="17" xfId="0" applyNumberFormat="1" applyBorder="1"/>
    <xf numFmtId="4" fontId="0" fillId="0" borderId="17" xfId="0" applyNumberFormat="1" applyFill="1" applyBorder="1"/>
    <xf numFmtId="4" fontId="0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4</xdr:col>
      <xdr:colOff>76200</xdr:colOff>
      <xdr:row>2</xdr:row>
      <xdr:rowOff>142216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0"/>
          <a:ext cx="4063999" cy="523216"/>
        </a:xfrm>
        <a:prstGeom prst="rect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extLst>
          <a:ext uri="{C572A759-6A51-4108-AA02-DFA0A04FC94B}">
            <ma14:wrappingTextBoxFlag xmlns:lc="http://schemas.openxmlformats.org/drawingml/2006/lockedCanvas"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201</a:t>
          </a:r>
          <a:r>
            <a:rPr lang="en-US"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9</a:t>
          </a:r>
          <a:r>
            <a:rPr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-20</a:t>
          </a:r>
          <a:r>
            <a:rPr lang="en-US"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</a:t>
          </a:r>
          <a:r>
            <a:rPr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Mountain School PTA Budget</a:t>
          </a:r>
          <a:endParaRPr lang="en-US" sz="18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US" sz="10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posted 8.27.2019</a:t>
          </a:r>
          <a:endParaRPr sz="10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view="pageLayout" topLeftCell="A49" workbookViewId="0">
      <selection activeCell="E97" sqref="A97:E97"/>
    </sheetView>
  </sheetViews>
  <sheetFormatPr baseColWidth="10" defaultRowHeight="13" x14ac:dyDescent="0.15"/>
  <cols>
    <col min="4" max="4" width="16.33203125" customWidth="1"/>
    <col min="5" max="5" width="14.6640625" customWidth="1"/>
    <col min="6" max="6" width="16.1640625" bestFit="1" customWidth="1"/>
    <col min="7" max="7" width="15.33203125" style="42" bestFit="1" customWidth="1"/>
  </cols>
  <sheetData>
    <row r="1" spans="1:7" ht="16" x14ac:dyDescent="0.2">
      <c r="A1" s="1"/>
      <c r="B1" s="2"/>
      <c r="C1" s="2"/>
      <c r="D1" s="3"/>
      <c r="E1" s="4"/>
      <c r="F1" s="4"/>
    </row>
    <row r="2" spans="1:7" ht="16" x14ac:dyDescent="0.2">
      <c r="A2" s="1"/>
      <c r="B2" s="2"/>
      <c r="C2" s="2"/>
      <c r="D2" s="3"/>
      <c r="E2" s="4"/>
      <c r="F2" s="4"/>
    </row>
    <row r="3" spans="1:7" ht="16" x14ac:dyDescent="0.2">
      <c r="A3" s="1"/>
      <c r="B3" s="2"/>
      <c r="C3" s="2"/>
      <c r="D3" s="3"/>
      <c r="E3" s="4"/>
      <c r="F3" s="4"/>
    </row>
    <row r="4" spans="1:7" ht="16" x14ac:dyDescent="0.2">
      <c r="A4" s="1"/>
      <c r="B4" s="2"/>
      <c r="C4" s="2"/>
      <c r="D4" s="3"/>
      <c r="E4" s="5"/>
      <c r="F4" s="5"/>
    </row>
    <row r="5" spans="1:7" ht="16" x14ac:dyDescent="0.2">
      <c r="A5" s="6"/>
      <c r="B5" s="2"/>
      <c r="C5" s="2"/>
      <c r="D5" s="3"/>
      <c r="E5" s="2"/>
      <c r="F5" s="2"/>
      <c r="G5" s="42" t="s">
        <v>16</v>
      </c>
    </row>
    <row r="6" spans="1:7" ht="16" x14ac:dyDescent="0.2">
      <c r="A6" s="7"/>
      <c r="B6" s="2"/>
      <c r="C6" s="2"/>
      <c r="D6" s="8"/>
      <c r="E6" s="9" t="s">
        <v>33</v>
      </c>
      <c r="F6" s="9" t="s">
        <v>15</v>
      </c>
    </row>
    <row r="7" spans="1:7" ht="16" x14ac:dyDescent="0.2">
      <c r="A7" s="2"/>
      <c r="B7" s="2"/>
      <c r="C7" s="2"/>
      <c r="D7" s="10"/>
      <c r="E7" s="11" t="s">
        <v>34</v>
      </c>
      <c r="F7" s="11"/>
    </row>
    <row r="8" spans="1:7" x14ac:dyDescent="0.15">
      <c r="A8" s="2"/>
      <c r="B8" s="2"/>
      <c r="C8" s="2"/>
      <c r="D8" s="12"/>
      <c r="E8" s="13" t="s">
        <v>35</v>
      </c>
      <c r="F8" s="13"/>
    </row>
    <row r="9" spans="1:7" ht="16" x14ac:dyDescent="0.2">
      <c r="A9" s="6" t="s">
        <v>36</v>
      </c>
      <c r="B9" s="2"/>
      <c r="C9" s="2"/>
      <c r="D9" s="14"/>
      <c r="E9" s="15">
        <v>19511.060000000001</v>
      </c>
      <c r="F9" s="15">
        <v>42043</v>
      </c>
      <c r="G9" s="42">
        <f>SUM(E9-F9)</f>
        <v>-22531.94</v>
      </c>
    </row>
    <row r="10" spans="1:7" ht="14" thickBot="1" x14ac:dyDescent="0.2">
      <c r="A10" s="2"/>
      <c r="B10" s="2"/>
      <c r="C10" s="16" t="s">
        <v>37</v>
      </c>
      <c r="D10" s="3"/>
      <c r="E10" s="17">
        <v>1649.44</v>
      </c>
      <c r="F10" s="17">
        <v>1649.44</v>
      </c>
      <c r="G10" s="42">
        <f t="shared" ref="G10:G11" si="0">SUM(E10-F10)</f>
        <v>0</v>
      </c>
    </row>
    <row r="11" spans="1:7" ht="16" x14ac:dyDescent="0.2">
      <c r="A11" s="6" t="s">
        <v>38</v>
      </c>
      <c r="B11" s="2"/>
      <c r="C11" s="2"/>
      <c r="D11" s="3"/>
      <c r="E11" s="18">
        <f>SUM(E9-E10)</f>
        <v>17861.620000000003</v>
      </c>
      <c r="F11" s="18">
        <f>F9-F10</f>
        <v>40393.56</v>
      </c>
      <c r="G11" s="42">
        <f t="shared" si="0"/>
        <v>-22531.939999999995</v>
      </c>
    </row>
    <row r="12" spans="1:7" ht="16" x14ac:dyDescent="0.2">
      <c r="A12" s="7"/>
      <c r="B12" s="2"/>
      <c r="C12" s="2"/>
      <c r="D12" s="3"/>
      <c r="E12" s="19"/>
      <c r="F12" s="19"/>
    </row>
    <row r="13" spans="1:7" ht="16" x14ac:dyDescent="0.2">
      <c r="A13" s="6" t="s">
        <v>23</v>
      </c>
      <c r="B13" s="2"/>
      <c r="C13" s="2"/>
      <c r="D13" s="3"/>
      <c r="E13" s="19"/>
      <c r="F13" s="19"/>
    </row>
    <row r="14" spans="1:7" x14ac:dyDescent="0.15">
      <c r="A14" s="2"/>
      <c r="B14" s="20" t="s">
        <v>39</v>
      </c>
      <c r="C14" s="2"/>
      <c r="D14" s="3"/>
      <c r="E14" s="19"/>
      <c r="F14" s="19"/>
    </row>
    <row r="15" spans="1:7" x14ac:dyDescent="0.15">
      <c r="A15" s="2"/>
      <c r="B15" s="2"/>
      <c r="C15" s="20" t="s">
        <v>40</v>
      </c>
      <c r="D15" s="3"/>
      <c r="E15" s="21">
        <v>13000</v>
      </c>
      <c r="F15" s="21">
        <v>12981.53</v>
      </c>
      <c r="G15" s="42">
        <f>SUM(E15-F15)</f>
        <v>18.469999999999345</v>
      </c>
    </row>
    <row r="16" spans="1:7" x14ac:dyDescent="0.15">
      <c r="A16" s="2"/>
      <c r="B16" s="2"/>
      <c r="C16" s="20" t="s">
        <v>41</v>
      </c>
      <c r="D16" s="3"/>
      <c r="E16" s="21">
        <v>4000</v>
      </c>
      <c r="F16" s="21">
        <v>4106.0200000000004</v>
      </c>
      <c r="G16" s="42">
        <f t="shared" ref="G16:G22" si="1">SUM(E16-F16)</f>
        <v>-106.02000000000044</v>
      </c>
    </row>
    <row r="17" spans="1:7" x14ac:dyDescent="0.15">
      <c r="A17" s="2"/>
      <c r="B17" s="2"/>
      <c r="C17" s="20" t="s">
        <v>42</v>
      </c>
      <c r="D17" s="3"/>
      <c r="E17" s="21">
        <v>0</v>
      </c>
      <c r="F17" s="21">
        <v>0</v>
      </c>
      <c r="G17" s="43">
        <f t="shared" si="1"/>
        <v>0</v>
      </c>
    </row>
    <row r="18" spans="1:7" x14ac:dyDescent="0.15">
      <c r="A18" s="2"/>
      <c r="B18" s="2"/>
      <c r="C18" s="20" t="s">
        <v>43</v>
      </c>
      <c r="D18" s="3"/>
      <c r="E18" s="21">
        <v>4000</v>
      </c>
      <c r="F18" s="21">
        <v>6128.01</v>
      </c>
      <c r="G18" s="43">
        <f t="shared" si="1"/>
        <v>-2128.0100000000002</v>
      </c>
    </row>
    <row r="19" spans="1:7" x14ac:dyDescent="0.15">
      <c r="A19" s="2"/>
      <c r="B19" s="2"/>
      <c r="C19" s="20" t="s">
        <v>44</v>
      </c>
      <c r="D19" s="3"/>
      <c r="E19" s="21">
        <v>2000</v>
      </c>
      <c r="F19" s="21">
        <v>2808.2</v>
      </c>
      <c r="G19" s="43">
        <f t="shared" si="1"/>
        <v>-808.19999999999982</v>
      </c>
    </row>
    <row r="20" spans="1:7" x14ac:dyDescent="0.15">
      <c r="A20" s="2"/>
      <c r="B20" s="2"/>
      <c r="C20" s="20" t="s">
        <v>45</v>
      </c>
      <c r="D20" s="3"/>
      <c r="E20" s="21">
        <v>1500</v>
      </c>
      <c r="F20" s="21">
        <v>0</v>
      </c>
      <c r="G20" s="43">
        <f t="shared" si="1"/>
        <v>1500</v>
      </c>
    </row>
    <row r="21" spans="1:7" ht="14" thickBot="1" x14ac:dyDescent="0.2">
      <c r="A21" s="2"/>
      <c r="B21" s="2"/>
      <c r="C21" s="20" t="s">
        <v>46</v>
      </c>
      <c r="D21" s="3"/>
      <c r="E21" s="44">
        <v>4500</v>
      </c>
      <c r="F21" s="44">
        <v>0</v>
      </c>
      <c r="G21" s="43">
        <f t="shared" si="1"/>
        <v>4500</v>
      </c>
    </row>
    <row r="22" spans="1:7" x14ac:dyDescent="0.15">
      <c r="A22" s="2"/>
      <c r="B22" s="20" t="s">
        <v>47</v>
      </c>
      <c r="C22" s="2"/>
      <c r="D22" s="3"/>
      <c r="E22" s="22">
        <f>SUM(E15:E21)</f>
        <v>29000</v>
      </c>
      <c r="F22" s="22">
        <f>SUM(F15:F21)</f>
        <v>26023.760000000006</v>
      </c>
      <c r="G22" s="43">
        <f t="shared" si="1"/>
        <v>2976.2399999999943</v>
      </c>
    </row>
    <row r="23" spans="1:7" x14ac:dyDescent="0.15">
      <c r="A23" s="2"/>
      <c r="B23" s="2"/>
      <c r="C23" s="2"/>
      <c r="D23" s="3"/>
      <c r="E23" s="21"/>
      <c r="F23" s="21"/>
      <c r="G23" s="43"/>
    </row>
    <row r="24" spans="1:7" x14ac:dyDescent="0.15">
      <c r="A24" s="2"/>
      <c r="B24" s="20" t="s">
        <v>48</v>
      </c>
      <c r="C24" s="2"/>
      <c r="D24" s="3"/>
      <c r="E24" s="21"/>
      <c r="F24" s="21"/>
      <c r="G24" s="43"/>
    </row>
    <row r="25" spans="1:7" x14ac:dyDescent="0.15">
      <c r="A25" s="2"/>
      <c r="B25" s="2"/>
      <c r="C25" s="20" t="s">
        <v>49</v>
      </c>
      <c r="D25" s="3"/>
      <c r="E25" s="21">
        <v>400</v>
      </c>
      <c r="F25" s="21">
        <v>179.9</v>
      </c>
      <c r="G25" s="43">
        <f>SUM(E25-F25)</f>
        <v>220.1</v>
      </c>
    </row>
    <row r="26" spans="1:7" x14ac:dyDescent="0.15">
      <c r="A26" s="2"/>
      <c r="B26" s="2"/>
      <c r="C26" s="20" t="s">
        <v>50</v>
      </c>
      <c r="D26" s="3"/>
      <c r="E26" s="21">
        <v>400</v>
      </c>
      <c r="F26" s="21">
        <v>356.7</v>
      </c>
      <c r="G26" s="43">
        <f>SUM(E26-F26)</f>
        <v>43.300000000000011</v>
      </c>
    </row>
    <row r="27" spans="1:7" x14ac:dyDescent="0.15">
      <c r="A27" s="2"/>
      <c r="B27" s="2"/>
      <c r="C27" s="20" t="s">
        <v>51</v>
      </c>
      <c r="D27" s="3"/>
      <c r="E27" s="21">
        <v>2400</v>
      </c>
      <c r="F27" s="21">
        <v>1600</v>
      </c>
      <c r="G27" s="43">
        <f>SUM(E27-F27)</f>
        <v>800</v>
      </c>
    </row>
    <row r="28" spans="1:7" x14ac:dyDescent="0.15">
      <c r="A28" s="2"/>
      <c r="B28" s="2"/>
      <c r="C28" s="20" t="s">
        <v>52</v>
      </c>
      <c r="D28" s="3"/>
      <c r="E28" s="21">
        <v>4000</v>
      </c>
      <c r="F28" s="21">
        <v>4950</v>
      </c>
      <c r="G28" s="43">
        <f t="shared" ref="G28:G30" si="2">SUM(E28-F28)</f>
        <v>-950</v>
      </c>
    </row>
    <row r="29" spans="1:7" x14ac:dyDescent="0.15">
      <c r="A29" s="2"/>
      <c r="B29" s="2"/>
      <c r="C29" s="20" t="s">
        <v>53</v>
      </c>
      <c r="D29" s="3"/>
      <c r="E29" s="21">
        <v>500</v>
      </c>
      <c r="F29" s="21">
        <v>500</v>
      </c>
      <c r="G29" s="43">
        <f t="shared" si="2"/>
        <v>0</v>
      </c>
    </row>
    <row r="30" spans="1:7" ht="14" thickBot="1" x14ac:dyDescent="0.2">
      <c r="A30" s="2"/>
      <c r="B30" s="2"/>
      <c r="C30" s="16" t="s">
        <v>54</v>
      </c>
      <c r="D30" s="3"/>
      <c r="E30" s="44">
        <v>7000</v>
      </c>
      <c r="F30" s="44">
        <v>4957.05</v>
      </c>
      <c r="G30" s="43">
        <f t="shared" si="2"/>
        <v>2042.9499999999998</v>
      </c>
    </row>
    <row r="31" spans="1:7" x14ac:dyDescent="0.15">
      <c r="A31" s="2"/>
      <c r="B31" s="20" t="s">
        <v>55</v>
      </c>
      <c r="C31" s="2"/>
      <c r="D31" s="3"/>
      <c r="E31" s="22">
        <f>SUM(E25:E30)</f>
        <v>14700</v>
      </c>
      <c r="F31" s="22">
        <f>SUM(F25:F30)</f>
        <v>12543.650000000001</v>
      </c>
      <c r="G31" s="43"/>
    </row>
    <row r="32" spans="1:7" ht="16" x14ac:dyDescent="0.2">
      <c r="A32" s="2"/>
      <c r="B32" s="7"/>
      <c r="C32" s="2"/>
      <c r="D32" s="3"/>
      <c r="E32" s="21"/>
      <c r="F32" s="21"/>
      <c r="G32" s="43"/>
    </row>
    <row r="33" spans="1:7" x14ac:dyDescent="0.15">
      <c r="A33" s="2"/>
      <c r="B33" s="20" t="s">
        <v>56</v>
      </c>
      <c r="C33" s="2"/>
      <c r="D33" s="3"/>
      <c r="E33" s="21">
        <v>500</v>
      </c>
      <c r="F33" s="21">
        <v>698.5</v>
      </c>
      <c r="G33" s="43">
        <f>SUM(E33-F33)</f>
        <v>-198.5</v>
      </c>
    </row>
    <row r="34" spans="1:7" ht="14" thickBot="1" x14ac:dyDescent="0.2">
      <c r="A34" s="2"/>
      <c r="B34" s="20" t="s">
        <v>57</v>
      </c>
      <c r="C34" s="2"/>
      <c r="D34" s="3"/>
      <c r="E34" s="44">
        <v>10</v>
      </c>
      <c r="F34" s="44">
        <v>7.55</v>
      </c>
      <c r="G34" s="43">
        <f t="shared" ref="G34:G35" si="3">SUM(E34-F34)</f>
        <v>2.4500000000000002</v>
      </c>
    </row>
    <row r="35" spans="1:7" ht="16" x14ac:dyDescent="0.2">
      <c r="A35" s="6" t="s">
        <v>58</v>
      </c>
      <c r="B35" s="2"/>
      <c r="C35" s="2"/>
      <c r="D35" s="3"/>
      <c r="E35" s="22">
        <f>SUM(E22+E31+E33+E34)</f>
        <v>44210</v>
      </c>
      <c r="F35" s="22">
        <f>SUM(F22+F31+F33)+F34</f>
        <v>39273.460000000006</v>
      </c>
      <c r="G35" s="43">
        <f t="shared" si="3"/>
        <v>4936.5399999999936</v>
      </c>
    </row>
    <row r="36" spans="1:7" x14ac:dyDescent="0.15">
      <c r="A36" s="2"/>
      <c r="B36" s="2"/>
      <c r="C36" s="2"/>
      <c r="D36" s="3"/>
      <c r="E36" s="21"/>
      <c r="F36" s="21"/>
      <c r="G36" s="43"/>
    </row>
    <row r="37" spans="1:7" ht="16" x14ac:dyDescent="0.2">
      <c r="A37" s="6" t="s">
        <v>59</v>
      </c>
      <c r="B37" s="2"/>
      <c r="C37" s="2"/>
      <c r="D37" s="3"/>
      <c r="E37" s="21"/>
      <c r="F37" s="21"/>
      <c r="G37" s="43"/>
    </row>
    <row r="38" spans="1:7" x14ac:dyDescent="0.15">
      <c r="A38" s="2"/>
      <c r="B38" s="20" t="s">
        <v>60</v>
      </c>
      <c r="C38" s="2"/>
      <c r="D38" s="3"/>
      <c r="E38" s="21"/>
      <c r="F38" s="21"/>
      <c r="G38" s="43"/>
    </row>
    <row r="39" spans="1:7" x14ac:dyDescent="0.15">
      <c r="A39" s="2"/>
      <c r="B39" s="2"/>
      <c r="C39" s="20" t="s">
        <v>61</v>
      </c>
      <c r="D39" s="3"/>
      <c r="E39" s="21">
        <v>0</v>
      </c>
      <c r="F39" s="21">
        <v>0</v>
      </c>
      <c r="G39" s="43">
        <f t="shared" ref="G39:G44" si="4">SUM(E39-F39)</f>
        <v>0</v>
      </c>
    </row>
    <row r="40" spans="1:7" x14ac:dyDescent="0.15">
      <c r="A40" s="2"/>
      <c r="B40" s="2"/>
      <c r="C40" s="20" t="s">
        <v>62</v>
      </c>
      <c r="D40" s="3"/>
      <c r="E40" s="21">
        <v>415</v>
      </c>
      <c r="F40" s="21">
        <v>415</v>
      </c>
      <c r="G40" s="43">
        <f t="shared" si="4"/>
        <v>0</v>
      </c>
    </row>
    <row r="41" spans="1:7" x14ac:dyDescent="0.15">
      <c r="A41" s="2"/>
      <c r="B41" s="2"/>
      <c r="C41" s="20" t="s">
        <v>63</v>
      </c>
      <c r="D41" s="3"/>
      <c r="E41" s="21">
        <v>300</v>
      </c>
      <c r="F41" s="21">
        <v>186.59</v>
      </c>
      <c r="G41" s="43">
        <f t="shared" si="4"/>
        <v>113.41</v>
      </c>
    </row>
    <row r="42" spans="1:7" x14ac:dyDescent="0.15">
      <c r="A42" s="2"/>
      <c r="B42" s="2"/>
      <c r="C42" s="20" t="s">
        <v>64</v>
      </c>
      <c r="D42" s="3"/>
      <c r="E42" s="21">
        <v>385</v>
      </c>
      <c r="F42" s="21">
        <v>0</v>
      </c>
      <c r="G42" s="43">
        <f>SUM(E42-F42)</f>
        <v>385</v>
      </c>
    </row>
    <row r="43" spans="1:7" ht="14" thickBot="1" x14ac:dyDescent="0.2">
      <c r="A43" s="2"/>
      <c r="B43" s="2"/>
      <c r="C43" s="20" t="s">
        <v>65</v>
      </c>
      <c r="D43" s="3"/>
      <c r="E43" s="44">
        <v>650</v>
      </c>
      <c r="F43" s="44">
        <v>649.24</v>
      </c>
      <c r="G43" s="43">
        <f t="shared" si="4"/>
        <v>0.75999999999999091</v>
      </c>
    </row>
    <row r="44" spans="1:7" x14ac:dyDescent="0.15">
      <c r="A44" s="2"/>
      <c r="B44" s="20" t="s">
        <v>66</v>
      </c>
      <c r="C44" s="2"/>
      <c r="D44" s="3"/>
      <c r="E44" s="22">
        <f>SUM(E39:E43)</f>
        <v>1750</v>
      </c>
      <c r="F44" s="22">
        <f>SUM(F39:F43)</f>
        <v>1250.83</v>
      </c>
      <c r="G44" s="43">
        <f t="shared" si="4"/>
        <v>499.17000000000007</v>
      </c>
    </row>
    <row r="45" spans="1:7" x14ac:dyDescent="0.15">
      <c r="A45" s="2"/>
      <c r="B45" s="2"/>
      <c r="C45" s="2"/>
      <c r="D45" s="3"/>
      <c r="E45" s="21"/>
      <c r="F45" s="21"/>
      <c r="G45" s="43"/>
    </row>
    <row r="46" spans="1:7" x14ac:dyDescent="0.15">
      <c r="A46" s="2"/>
      <c r="B46" s="20" t="s">
        <v>67</v>
      </c>
      <c r="C46" s="2"/>
      <c r="D46" s="3"/>
      <c r="E46" s="21"/>
      <c r="F46" s="21"/>
      <c r="G46" s="43"/>
    </row>
    <row r="47" spans="1:7" x14ac:dyDescent="0.15">
      <c r="A47" s="2"/>
      <c r="B47" s="2"/>
      <c r="C47" s="20" t="s">
        <v>50</v>
      </c>
      <c r="D47" s="3"/>
      <c r="E47" s="21">
        <v>20</v>
      </c>
      <c r="F47" s="21">
        <v>0</v>
      </c>
      <c r="G47" s="43">
        <f>SUM(E47-F47)</f>
        <v>20</v>
      </c>
    </row>
    <row r="48" spans="1:7" x14ac:dyDescent="0.15">
      <c r="A48" s="2"/>
      <c r="B48" s="2"/>
      <c r="C48" s="20" t="s">
        <v>40</v>
      </c>
      <c r="D48" s="3"/>
      <c r="E48" s="21">
        <v>1000</v>
      </c>
      <c r="F48" s="21">
        <v>1295.24</v>
      </c>
      <c r="G48" s="43">
        <f t="shared" ref="G48:G54" si="5">SUM(E48-F48)</f>
        <v>-295.24</v>
      </c>
    </row>
    <row r="49" spans="1:7" x14ac:dyDescent="0.15">
      <c r="A49" s="2"/>
      <c r="B49" s="2"/>
      <c r="C49" s="20" t="s">
        <v>68</v>
      </c>
      <c r="D49" s="3"/>
      <c r="E49" s="21">
        <v>1200</v>
      </c>
      <c r="F49" s="21">
        <v>1140.49</v>
      </c>
      <c r="G49" s="43">
        <f t="shared" si="5"/>
        <v>59.509999999999991</v>
      </c>
    </row>
    <row r="50" spans="1:7" x14ac:dyDescent="0.15">
      <c r="A50" s="2"/>
      <c r="B50" s="2"/>
      <c r="C50" s="20" t="s">
        <v>69</v>
      </c>
      <c r="D50" s="3"/>
      <c r="E50" s="21">
        <v>0</v>
      </c>
      <c r="F50" s="21">
        <v>0</v>
      </c>
      <c r="G50" s="43">
        <f t="shared" si="5"/>
        <v>0</v>
      </c>
    </row>
    <row r="51" spans="1:7" x14ac:dyDescent="0.15">
      <c r="A51" s="2"/>
      <c r="B51" s="2"/>
      <c r="C51" s="20" t="s">
        <v>70</v>
      </c>
      <c r="D51" s="3"/>
      <c r="E51" s="21">
        <v>500</v>
      </c>
      <c r="F51" s="21">
        <v>244.85</v>
      </c>
      <c r="G51" s="43">
        <f t="shared" si="5"/>
        <v>255.15</v>
      </c>
    </row>
    <row r="52" spans="1:7" x14ac:dyDescent="0.15">
      <c r="A52" s="2"/>
      <c r="B52" s="2"/>
      <c r="C52" s="20" t="s">
        <v>71</v>
      </c>
      <c r="D52" s="3"/>
      <c r="E52" s="21">
        <v>1300</v>
      </c>
      <c r="F52" s="21">
        <v>1798.84</v>
      </c>
      <c r="G52" s="43">
        <f t="shared" si="5"/>
        <v>-498.83999999999992</v>
      </c>
    </row>
    <row r="53" spans="1:7" ht="14" thickBot="1" x14ac:dyDescent="0.2">
      <c r="A53" s="2"/>
      <c r="B53" s="2"/>
      <c r="C53" s="20" t="s">
        <v>46</v>
      </c>
      <c r="D53" s="3"/>
      <c r="E53" s="44">
        <v>4200</v>
      </c>
      <c r="F53" s="44">
        <v>29</v>
      </c>
      <c r="G53" s="43">
        <f t="shared" si="5"/>
        <v>4171</v>
      </c>
    </row>
    <row r="54" spans="1:7" x14ac:dyDescent="0.15">
      <c r="A54" s="2"/>
      <c r="B54" s="20" t="s">
        <v>72</v>
      </c>
      <c r="C54" s="2"/>
      <c r="D54" s="3"/>
      <c r="E54" s="22">
        <f>SUM(E47:E53)</f>
        <v>8220</v>
      </c>
      <c r="F54" s="22">
        <f>SUM(F47:F53)</f>
        <v>4508.42</v>
      </c>
      <c r="G54" s="43">
        <f t="shared" si="5"/>
        <v>3711.58</v>
      </c>
    </row>
    <row r="55" spans="1:7" x14ac:dyDescent="0.15">
      <c r="A55" s="2"/>
      <c r="B55" s="2"/>
      <c r="C55" s="2"/>
      <c r="D55" s="3"/>
      <c r="E55" s="21"/>
      <c r="F55" s="21"/>
      <c r="G55" s="43"/>
    </row>
    <row r="56" spans="1:7" x14ac:dyDescent="0.15">
      <c r="A56" s="2"/>
      <c r="B56" s="20" t="s">
        <v>73</v>
      </c>
      <c r="C56" s="2"/>
      <c r="D56" s="3"/>
      <c r="E56" s="21"/>
      <c r="F56" s="21"/>
      <c r="G56" s="43"/>
    </row>
    <row r="57" spans="1:7" x14ac:dyDescent="0.15">
      <c r="A57" s="2"/>
      <c r="B57" s="2"/>
      <c r="C57" s="20" t="s">
        <v>74</v>
      </c>
      <c r="D57" s="3"/>
      <c r="E57" s="21">
        <v>300</v>
      </c>
      <c r="F57" s="21">
        <v>0</v>
      </c>
      <c r="G57" s="43">
        <f>SUM(E57-F57)</f>
        <v>300</v>
      </c>
    </row>
    <row r="58" spans="1:7" x14ac:dyDescent="0.15">
      <c r="A58" s="2"/>
      <c r="B58" s="2"/>
      <c r="C58" s="20" t="s">
        <v>75</v>
      </c>
      <c r="D58" s="3"/>
      <c r="E58" s="21">
        <v>1800</v>
      </c>
      <c r="F58" s="21">
        <v>0</v>
      </c>
      <c r="G58" s="43">
        <f t="shared" ref="G58:G68" si="6">SUM(E58-F58)</f>
        <v>1800</v>
      </c>
    </row>
    <row r="59" spans="1:7" x14ac:dyDescent="0.15">
      <c r="A59" s="2"/>
      <c r="B59" s="2"/>
      <c r="C59" s="20" t="s">
        <v>0</v>
      </c>
      <c r="D59" s="3"/>
      <c r="E59" s="21">
        <v>500</v>
      </c>
      <c r="F59" s="21">
        <v>0</v>
      </c>
      <c r="G59" s="43">
        <f t="shared" si="6"/>
        <v>500</v>
      </c>
    </row>
    <row r="60" spans="1:7" x14ac:dyDescent="0.15">
      <c r="A60" s="2"/>
      <c r="B60" s="2"/>
      <c r="C60" s="20" t="s">
        <v>1</v>
      </c>
      <c r="D60" s="3"/>
      <c r="E60" s="21">
        <v>0</v>
      </c>
      <c r="F60" s="21">
        <v>0</v>
      </c>
      <c r="G60" s="43">
        <f t="shared" si="6"/>
        <v>0</v>
      </c>
    </row>
    <row r="61" spans="1:7" x14ac:dyDescent="0.15">
      <c r="A61" s="2"/>
      <c r="B61" s="2"/>
      <c r="C61" s="20" t="s">
        <v>2</v>
      </c>
      <c r="D61" s="3"/>
      <c r="E61" s="21">
        <v>1000</v>
      </c>
      <c r="F61" s="21">
        <v>0</v>
      </c>
      <c r="G61" s="43">
        <f t="shared" si="6"/>
        <v>1000</v>
      </c>
    </row>
    <row r="62" spans="1:7" x14ac:dyDescent="0.15">
      <c r="A62" s="2"/>
      <c r="B62" s="2"/>
      <c r="C62" s="20" t="s">
        <v>3</v>
      </c>
      <c r="D62" s="3"/>
      <c r="E62" s="21">
        <v>1000</v>
      </c>
      <c r="F62" s="21">
        <v>0</v>
      </c>
      <c r="G62" s="43">
        <f t="shared" si="6"/>
        <v>1000</v>
      </c>
    </row>
    <row r="63" spans="1:7" x14ac:dyDescent="0.15">
      <c r="A63" s="2"/>
      <c r="B63" s="2"/>
      <c r="C63" s="20" t="s">
        <v>4</v>
      </c>
      <c r="D63" s="3"/>
      <c r="E63" s="21">
        <v>2000</v>
      </c>
      <c r="F63" s="21">
        <v>0</v>
      </c>
      <c r="G63" s="43">
        <f t="shared" si="6"/>
        <v>2000</v>
      </c>
    </row>
    <row r="64" spans="1:7" x14ac:dyDescent="0.15">
      <c r="A64" s="2"/>
      <c r="B64" s="2"/>
      <c r="C64" s="20" t="s">
        <v>5</v>
      </c>
      <c r="D64" s="3"/>
      <c r="E64" s="21">
        <v>100</v>
      </c>
      <c r="F64" s="21">
        <v>0</v>
      </c>
      <c r="G64" s="43">
        <f t="shared" si="6"/>
        <v>100</v>
      </c>
    </row>
    <row r="65" spans="1:7" x14ac:dyDescent="0.15">
      <c r="A65" s="2"/>
      <c r="B65" s="2"/>
      <c r="C65" s="20" t="s">
        <v>6</v>
      </c>
      <c r="D65" s="3"/>
      <c r="E65" s="21">
        <v>0</v>
      </c>
      <c r="F65" s="21">
        <v>0</v>
      </c>
      <c r="G65" s="43">
        <f t="shared" si="6"/>
        <v>0</v>
      </c>
    </row>
    <row r="66" spans="1:7" x14ac:dyDescent="0.15">
      <c r="A66" s="2"/>
      <c r="B66" s="2"/>
      <c r="C66" s="20" t="s">
        <v>7</v>
      </c>
      <c r="D66" s="3"/>
      <c r="E66" s="21">
        <v>100</v>
      </c>
      <c r="F66" s="21">
        <v>0</v>
      </c>
      <c r="G66" s="43">
        <f t="shared" si="6"/>
        <v>100</v>
      </c>
    </row>
    <row r="67" spans="1:7" x14ac:dyDescent="0.15">
      <c r="A67" s="2"/>
      <c r="B67" s="2"/>
      <c r="C67" s="20" t="s">
        <v>8</v>
      </c>
      <c r="D67" s="3"/>
      <c r="E67" s="21">
        <v>300</v>
      </c>
      <c r="F67" s="21">
        <v>48.4</v>
      </c>
      <c r="G67" s="43">
        <f t="shared" si="6"/>
        <v>251.6</v>
      </c>
    </row>
    <row r="68" spans="1:7" x14ac:dyDescent="0.15">
      <c r="A68" s="2"/>
      <c r="B68" s="2"/>
      <c r="C68" s="20" t="s">
        <v>9</v>
      </c>
      <c r="D68" s="3"/>
      <c r="E68" s="21">
        <v>200</v>
      </c>
      <c r="F68" s="21">
        <v>76.37</v>
      </c>
      <c r="G68" s="43">
        <f t="shared" si="6"/>
        <v>123.63</v>
      </c>
    </row>
    <row r="69" spans="1:7" x14ac:dyDescent="0.15">
      <c r="A69" s="2"/>
      <c r="B69" s="2"/>
      <c r="C69" s="20" t="s">
        <v>10</v>
      </c>
      <c r="D69" s="3"/>
      <c r="E69" s="21">
        <v>2700</v>
      </c>
      <c r="F69" s="21">
        <v>468.63</v>
      </c>
      <c r="G69" s="43">
        <f>SUM(E69-F69)</f>
        <v>2231.37</v>
      </c>
    </row>
    <row r="70" spans="1:7" x14ac:dyDescent="0.15">
      <c r="A70" s="2"/>
      <c r="B70" s="2"/>
      <c r="C70" s="20" t="s">
        <v>11</v>
      </c>
      <c r="D70" s="3"/>
      <c r="E70" s="21">
        <v>150</v>
      </c>
      <c r="F70" s="21">
        <v>0</v>
      </c>
      <c r="G70" s="43">
        <f t="shared" ref="G70:G85" si="7">SUM(E70-F70)</f>
        <v>150</v>
      </c>
    </row>
    <row r="71" spans="1:7" x14ac:dyDescent="0.15">
      <c r="A71" s="2"/>
      <c r="B71" s="2"/>
      <c r="C71" s="20" t="s">
        <v>12</v>
      </c>
      <c r="D71" s="3"/>
      <c r="E71" s="21">
        <v>400</v>
      </c>
      <c r="F71" s="21">
        <v>0</v>
      </c>
      <c r="G71" s="43">
        <f t="shared" si="7"/>
        <v>400</v>
      </c>
    </row>
    <row r="72" spans="1:7" x14ac:dyDescent="0.15">
      <c r="A72" s="2"/>
      <c r="B72" s="2"/>
      <c r="C72" s="20" t="s">
        <v>13</v>
      </c>
      <c r="D72" s="3"/>
      <c r="E72" s="21">
        <v>4200</v>
      </c>
      <c r="F72" s="21">
        <v>32.14</v>
      </c>
      <c r="G72" s="43">
        <f t="shared" si="7"/>
        <v>4167.8599999999997</v>
      </c>
    </row>
    <row r="73" spans="1:7" x14ac:dyDescent="0.15">
      <c r="A73" s="2"/>
      <c r="B73" s="2"/>
      <c r="C73" s="20" t="s">
        <v>14</v>
      </c>
      <c r="D73" s="3"/>
      <c r="E73" s="21">
        <v>2000</v>
      </c>
      <c r="F73" s="21">
        <v>2420.09</v>
      </c>
      <c r="G73" s="43">
        <f t="shared" si="7"/>
        <v>-420.09000000000015</v>
      </c>
    </row>
    <row r="74" spans="1:7" x14ac:dyDescent="0.15">
      <c r="A74" s="2"/>
      <c r="B74" s="2"/>
      <c r="C74" s="20" t="s">
        <v>17</v>
      </c>
      <c r="D74" s="3"/>
      <c r="E74" s="21">
        <v>6000</v>
      </c>
      <c r="F74" s="21">
        <v>1050.92</v>
      </c>
      <c r="G74" s="43">
        <f t="shared" si="7"/>
        <v>4949.08</v>
      </c>
    </row>
    <row r="75" spans="1:7" x14ac:dyDescent="0.15">
      <c r="A75" s="2"/>
      <c r="B75" s="2"/>
      <c r="C75" s="20" t="s">
        <v>18</v>
      </c>
      <c r="D75" s="3"/>
      <c r="E75" s="21">
        <v>200</v>
      </c>
      <c r="F75" s="21">
        <v>0</v>
      </c>
      <c r="G75" s="43">
        <f t="shared" si="7"/>
        <v>200</v>
      </c>
    </row>
    <row r="76" spans="1:7" x14ac:dyDescent="0.15">
      <c r="A76" s="2"/>
      <c r="B76" s="2"/>
      <c r="C76" s="20" t="s">
        <v>19</v>
      </c>
      <c r="D76" s="3"/>
      <c r="E76" s="21">
        <v>1000</v>
      </c>
      <c r="F76" s="21">
        <v>0</v>
      </c>
      <c r="G76" s="43">
        <f t="shared" si="7"/>
        <v>1000</v>
      </c>
    </row>
    <row r="77" spans="1:7" x14ac:dyDescent="0.15">
      <c r="A77" s="2"/>
      <c r="B77" s="2"/>
      <c r="C77" s="20" t="s">
        <v>20</v>
      </c>
      <c r="D77" s="3"/>
      <c r="E77" s="21">
        <v>100</v>
      </c>
      <c r="F77" s="21">
        <v>0</v>
      </c>
      <c r="G77" s="43">
        <f t="shared" si="7"/>
        <v>100</v>
      </c>
    </row>
    <row r="78" spans="1:7" x14ac:dyDescent="0.15">
      <c r="A78" s="2"/>
      <c r="B78" s="2"/>
      <c r="C78" s="20" t="s">
        <v>21</v>
      </c>
      <c r="D78" s="3"/>
      <c r="E78" s="21">
        <v>9600</v>
      </c>
      <c r="F78" s="21">
        <v>5696.87</v>
      </c>
      <c r="G78" s="43">
        <f t="shared" si="7"/>
        <v>3903.13</v>
      </c>
    </row>
    <row r="79" spans="1:7" x14ac:dyDescent="0.15">
      <c r="A79" s="2"/>
      <c r="B79" s="2"/>
      <c r="C79" s="20" t="s">
        <v>22</v>
      </c>
      <c r="D79" s="3"/>
      <c r="E79" s="21">
        <v>0</v>
      </c>
      <c r="F79" s="21">
        <v>0</v>
      </c>
      <c r="G79" s="43">
        <f t="shared" si="7"/>
        <v>0</v>
      </c>
    </row>
    <row r="80" spans="1:7" x14ac:dyDescent="0.15">
      <c r="A80" s="2"/>
      <c r="B80" s="2"/>
      <c r="C80" s="20" t="s">
        <v>24</v>
      </c>
      <c r="D80" s="3"/>
      <c r="E80" s="21">
        <v>600</v>
      </c>
      <c r="F80" s="21">
        <v>415</v>
      </c>
      <c r="G80" s="43">
        <f t="shared" si="7"/>
        <v>185</v>
      </c>
    </row>
    <row r="81" spans="1:7" x14ac:dyDescent="0.15">
      <c r="A81" s="2"/>
      <c r="B81" s="2"/>
      <c r="C81" s="20" t="s">
        <v>25</v>
      </c>
      <c r="D81" s="3"/>
      <c r="E81" s="21">
        <v>300</v>
      </c>
      <c r="F81" s="21">
        <v>0</v>
      </c>
      <c r="G81" s="43">
        <f t="shared" si="7"/>
        <v>300</v>
      </c>
    </row>
    <row r="82" spans="1:7" x14ac:dyDescent="0.15">
      <c r="A82" s="2"/>
      <c r="B82" s="2"/>
      <c r="C82" s="20" t="s">
        <v>26</v>
      </c>
      <c r="D82" s="3"/>
      <c r="E82" s="21">
        <v>300</v>
      </c>
      <c r="F82" s="21">
        <v>0</v>
      </c>
      <c r="G82" s="43">
        <f t="shared" si="7"/>
        <v>300</v>
      </c>
    </row>
    <row r="83" spans="1:7" x14ac:dyDescent="0.15">
      <c r="A83" s="2"/>
      <c r="B83" s="2"/>
      <c r="C83" s="20" t="s">
        <v>27</v>
      </c>
      <c r="D83" s="3"/>
      <c r="E83" s="21">
        <v>2100</v>
      </c>
      <c r="F83" s="21">
        <v>2082.42</v>
      </c>
      <c r="G83" s="43">
        <f t="shared" si="7"/>
        <v>17.579999999999927</v>
      </c>
    </row>
    <row r="84" spans="1:7" ht="14" thickBot="1" x14ac:dyDescent="0.2">
      <c r="A84" s="2"/>
      <c r="B84" s="2"/>
      <c r="C84" s="20" t="s">
        <v>28</v>
      </c>
      <c r="D84" s="3"/>
      <c r="E84" s="44">
        <v>5000</v>
      </c>
      <c r="F84" s="44">
        <v>0</v>
      </c>
      <c r="G84" s="43">
        <f t="shared" si="7"/>
        <v>5000</v>
      </c>
    </row>
    <row r="85" spans="1:7" x14ac:dyDescent="0.15">
      <c r="A85" s="2"/>
      <c r="B85" s="20" t="s">
        <v>29</v>
      </c>
      <c r="C85" s="2"/>
      <c r="D85" s="3"/>
      <c r="E85" s="23">
        <f>SUM(E57:E84)</f>
        <v>41950</v>
      </c>
      <c r="F85" s="23">
        <f>SUM(F57:F84)</f>
        <v>12290.84</v>
      </c>
      <c r="G85" s="42">
        <f t="shared" si="7"/>
        <v>29659.16</v>
      </c>
    </row>
    <row r="86" spans="1:7" x14ac:dyDescent="0.15">
      <c r="A86" s="2"/>
      <c r="B86" s="2"/>
      <c r="C86" s="2"/>
      <c r="D86" s="3"/>
      <c r="E86" s="19"/>
      <c r="F86" s="19"/>
    </row>
    <row r="87" spans="1:7" ht="14" thickBot="1" x14ac:dyDescent="0.2">
      <c r="A87" s="24"/>
      <c r="B87" s="24"/>
      <c r="C87" s="24"/>
      <c r="D87" s="25"/>
      <c r="E87" s="26"/>
      <c r="F87" s="26"/>
    </row>
    <row r="88" spans="1:7" ht="17" thickBot="1" x14ac:dyDescent="0.25">
      <c r="A88" s="27" t="s">
        <v>30</v>
      </c>
      <c r="B88" s="28"/>
      <c r="C88" s="28"/>
      <c r="D88" s="29"/>
      <c r="E88" s="30">
        <f>SUM(E85+E54+E44)</f>
        <v>51920</v>
      </c>
      <c r="F88" s="30">
        <f>F44+F54+F85</f>
        <v>18050.09</v>
      </c>
      <c r="G88" s="42">
        <f>SUM(E88-F88)</f>
        <v>33869.910000000003</v>
      </c>
    </row>
    <row r="89" spans="1:7" ht="14" thickBot="1" x14ac:dyDescent="0.2">
      <c r="A89" s="31"/>
      <c r="B89" s="31"/>
      <c r="C89" s="31"/>
      <c r="D89" s="32"/>
      <c r="E89" s="33"/>
      <c r="F89" s="33"/>
    </row>
    <row r="90" spans="1:7" ht="14" thickBot="1" x14ac:dyDescent="0.2">
      <c r="A90" s="34" t="s">
        <v>31</v>
      </c>
      <c r="B90" s="28"/>
      <c r="C90" s="28"/>
      <c r="D90" s="29"/>
      <c r="E90" s="30">
        <f>SUM(E35-E88)-1649.44</f>
        <v>-9359.44</v>
      </c>
      <c r="F90" s="30">
        <f>F11-F88</f>
        <v>22343.469999999998</v>
      </c>
      <c r="G90" s="42">
        <f>SUM(E90-F90)</f>
        <v>-31702.909999999996</v>
      </c>
    </row>
    <row r="91" spans="1:7" ht="14" thickBot="1" x14ac:dyDescent="0.2">
      <c r="A91" s="31"/>
      <c r="B91" s="31"/>
      <c r="C91" s="31"/>
      <c r="D91" s="32"/>
      <c r="E91" s="33"/>
      <c r="F91" s="33"/>
    </row>
    <row r="92" spans="1:7" ht="17" thickBot="1" x14ac:dyDescent="0.25">
      <c r="A92" s="39" t="s">
        <v>32</v>
      </c>
      <c r="B92" s="40"/>
      <c r="C92" s="40"/>
      <c r="D92" s="41"/>
      <c r="E92" s="35">
        <f>SUM(E11+E90)</f>
        <v>8502.1800000000021</v>
      </c>
      <c r="F92" s="35">
        <f>E11+F90</f>
        <v>40205.089999999997</v>
      </c>
      <c r="G92" s="42">
        <f>SUM(E92-F92)</f>
        <v>-31702.909999999996</v>
      </c>
    </row>
    <row r="93" spans="1:7" x14ac:dyDescent="0.15">
      <c r="A93" s="36"/>
      <c r="B93" s="36"/>
      <c r="C93" s="36"/>
      <c r="D93" s="37"/>
      <c r="E93" s="36"/>
      <c r="F93" s="36"/>
    </row>
    <row r="94" spans="1:7" x14ac:dyDescent="0.15">
      <c r="A94" s="2"/>
      <c r="B94" s="2"/>
      <c r="C94" s="2"/>
      <c r="D94" s="38"/>
      <c r="E94" s="2"/>
      <c r="F94" s="2"/>
    </row>
    <row r="97" spans="2:7" x14ac:dyDescent="0.15">
      <c r="B97" s="42"/>
      <c r="G97"/>
    </row>
  </sheetData>
  <phoneticPr fontId="1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</dc:creator>
  <cp:lastModifiedBy>Microsoft Office User</cp:lastModifiedBy>
  <cp:lastPrinted>2019-11-04T16:56:31Z</cp:lastPrinted>
  <dcterms:created xsi:type="dcterms:W3CDTF">2019-08-28T21:48:32Z</dcterms:created>
  <dcterms:modified xsi:type="dcterms:W3CDTF">2020-02-27T21:24:55Z</dcterms:modified>
</cp:coreProperties>
</file>